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owen/Downloads/"/>
    </mc:Choice>
  </mc:AlternateContent>
  <xr:revisionPtr revIDLastSave="0" documentId="13_ncr:1_{79EFC5E2-2111-014F-BF11-F83E836048A8}" xr6:coauthVersionLast="47" xr6:coauthVersionMax="47" xr10:uidLastSave="{00000000-0000-0000-0000-000000000000}"/>
  <bookViews>
    <workbookView xWindow="0" yWindow="500" windowWidth="28800" windowHeight="16560" xr2:uid="{00000000-000D-0000-FFFF-FFFF00000000}"/>
  </bookViews>
  <sheets>
    <sheet name="Problem 1A" sheetId="2" r:id="rId1"/>
    <sheet name="Problem 2A" sheetId="3" r:id="rId2"/>
    <sheet name="Problem 3A" sheetId="11" r:id="rId3"/>
    <sheet name="Linear RegressionA" sheetId="33" r:id="rId4"/>
    <sheet name="PopBoys Auto Data" sheetId="22" r:id="rId5"/>
    <sheet name="ACME Enterprises" sheetId="26" r:id="rId6"/>
  </sheets>
  <externalReferences>
    <externalReference r:id="rId7"/>
  </externalReferences>
  <definedNames>
    <definedName name="__123Graph_A" hidden="1">[1]Intro!$M$26:$M$66</definedName>
    <definedName name="__123Graph_AFNTPOP" hidden="1">[1]Intro!$O$86:$O$126</definedName>
    <definedName name="__123Graph_AFNTQUE" hidden="1">[1]Intro!$AJ$65:$AJ$105</definedName>
    <definedName name="__123Graph_AMMS" hidden="1">[1]Intro!$M$26:$M$66</definedName>
    <definedName name="__123Graph_X" hidden="1">[1]Intro!$K$26:$K$66</definedName>
    <definedName name="__123Graph_XFNTPOP" hidden="1">[1]Intro!$M$86:$M$126</definedName>
    <definedName name="__123Graph_XFNTQUE" hidden="1">[1]Intro!$AI$65:$AI$105</definedName>
    <definedName name="__123Graph_XMMS" hidden="1">[1]Intro!$K$26:$K$66</definedName>
    <definedName name="anscount" hidden="1">1</definedName>
    <definedName name="BreakEvenPoint" localSheetId="0">'Problem 1A'!$F$9</definedName>
    <definedName name="BreakEvenPoint" localSheetId="1">'Problem 2A'!$F$9</definedName>
    <definedName name="FixedCost" localSheetId="0">'Problem 1A'!$C$5</definedName>
    <definedName name="FixedCost" localSheetId="1">'Problem 2A'!$C$5</definedName>
    <definedName name="limcount" hidden="1">1</definedName>
    <definedName name="ManufactureFixedCost" localSheetId="2">'Problem 3A'!$D$2</definedName>
    <definedName name="ManufactureTotalCost" localSheetId="2">'Problem 3A'!$D$4</definedName>
    <definedName name="ManufactureUnitCost" localSheetId="2">'Problem 3A'!$D$3</definedName>
    <definedName name="MarginalCost" localSheetId="0">'Problem 1A'!$C$6</definedName>
    <definedName name="MarginalCost" localSheetId="1">'Problem 2A'!$C$6</definedName>
    <definedName name="ProductionQuantity" localSheetId="0">'Problem 1A'!$C$9</definedName>
    <definedName name="ProductionQuantity" localSheetId="1">'Problem 2A'!$C$9</definedName>
    <definedName name="Profit" localSheetId="0">'Problem 1A'!$F$7</definedName>
    <definedName name="Profit" localSheetId="1">'Problem 2A'!$F$7</definedName>
    <definedName name="PurchaseFixedCost" localSheetId="2">'Problem 3A'!$B$2</definedName>
    <definedName name="PurchaseTotalCost" localSheetId="2">'Problem 3A'!$B$4</definedName>
    <definedName name="PurchaseUnitCost" localSheetId="2">'Problem 3A'!$B$3</definedName>
    <definedName name="Q" localSheetId="2">'Problem 3A'!$C$6</definedName>
    <definedName name="SalesForecast" localSheetId="0">'Problem 1A'!$C$7</definedName>
    <definedName name="SalesForecast" localSheetId="1">'Problem 2A'!$C$7</definedName>
    <definedName name="sencount" hidden="1">3</definedName>
    <definedName name="sencount2" hidden="1">3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'Problem 1A'!#REF!</definedName>
    <definedName name="solver_typ" localSheetId="0" hidden="1">1</definedName>
    <definedName name="solver_val" localSheetId="0" hidden="1">0</definedName>
    <definedName name="solver_ver" localSheetId="0" hidden="1">3</definedName>
    <definedName name="TotalFixedCost" localSheetId="0">'Problem 1A'!$F$5</definedName>
    <definedName name="TotalFixedCost" localSheetId="1">'Problem 2A'!$F$5</definedName>
    <definedName name="TotalRevenue" localSheetId="0">'Problem 1A'!$F$4</definedName>
    <definedName name="TotalRevenue" localSheetId="1">'Problem 2A'!$F$4</definedName>
    <definedName name="TotalVariableCost" localSheetId="0">'Problem 1A'!$F$6</definedName>
    <definedName name="TotalVariableCost" localSheetId="1">'Problem 2A'!$F$6</definedName>
    <definedName name="treeList" hidden="1">"11110000000000000000000000000000000000000000000000000000000000000000000000000000000000000000000000000000000000000000000000000000000000000000000000000000000000000000000000000000000000000000000000000000"</definedName>
    <definedName name="UnitRevenue" localSheetId="0">'Problem 1A'!$C$4</definedName>
    <definedName name="UnitRevenue" localSheetId="1">'Problem 2A'!$C$4</definedName>
  </definedNames>
  <calcPr calcId="191029"/>
  <pivotCaches>
    <pivotCache cacheId="3" r:id="rId8"/>
    <pivotCache cacheId="6" r:id="rId9"/>
  </pivotCache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J5" i="33" l="1"/>
  <c r="J2" i="33"/>
  <c r="H5" i="11"/>
  <c r="H6" i="11"/>
  <c r="H7" i="11"/>
  <c r="H8" i="11"/>
  <c r="H9" i="11"/>
  <c r="H10" i="11"/>
  <c r="H11" i="11"/>
  <c r="H12" i="11"/>
  <c r="H4" i="11"/>
  <c r="G5" i="11"/>
  <c r="G6" i="11"/>
  <c r="G7" i="11"/>
  <c r="G8" i="11"/>
  <c r="G9" i="11"/>
  <c r="G10" i="11"/>
  <c r="G11" i="11"/>
  <c r="G12" i="11"/>
  <c r="G4" i="11"/>
  <c r="D4" i="11"/>
  <c r="B4" i="11"/>
  <c r="J14" i="3"/>
  <c r="J15" i="3"/>
  <c r="J16" i="3"/>
  <c r="J17" i="3"/>
  <c r="J18" i="3"/>
  <c r="J19" i="3"/>
  <c r="J20" i="3"/>
  <c r="J21" i="3"/>
  <c r="J13" i="3"/>
  <c r="I14" i="3"/>
  <c r="I15" i="3"/>
  <c r="I16" i="3"/>
  <c r="I17" i="3"/>
  <c r="I18" i="3"/>
  <c r="I19" i="3"/>
  <c r="I20" i="3"/>
  <c r="I21" i="3"/>
  <c r="I13" i="3"/>
  <c r="F9" i="3"/>
  <c r="F6" i="3"/>
  <c r="F5" i="3"/>
  <c r="F4" i="3"/>
  <c r="J6" i="26"/>
  <c r="J14" i="2"/>
  <c r="J15" i="2"/>
  <c r="J16" i="2"/>
  <c r="J17" i="2"/>
  <c r="J18" i="2"/>
  <c r="J19" i="2"/>
  <c r="J20" i="2"/>
  <c r="J13" i="2"/>
  <c r="I14" i="2"/>
  <c r="I15" i="2"/>
  <c r="I16" i="2"/>
  <c r="I17" i="2"/>
  <c r="I18" i="2"/>
  <c r="I19" i="2"/>
  <c r="I20" i="2"/>
  <c r="I13" i="2"/>
  <c r="F9" i="2"/>
  <c r="F6" i="2"/>
  <c r="F5" i="2"/>
  <c r="F4" i="2"/>
  <c r="F7" i="2" s="1"/>
  <c r="J6" i="22"/>
  <c r="F7" i="3" l="1"/>
</calcChain>
</file>

<file path=xl/sharedStrings.xml><?xml version="1.0" encoding="utf-8"?>
<sst xmlns="http://schemas.openxmlformats.org/spreadsheetml/2006/main" count="488" uniqueCount="260">
  <si>
    <t>Data</t>
  </si>
  <si>
    <t>Results</t>
  </si>
  <si>
    <t>Unit Revenue</t>
  </si>
  <si>
    <t>Fixed Cost</t>
  </si>
  <si>
    <t>Marginal Cost</t>
  </si>
  <si>
    <t>Sales Forecast</t>
  </si>
  <si>
    <t>Production Quantity</t>
  </si>
  <si>
    <t>Total Revenue</t>
  </si>
  <si>
    <t>Total Fixed Cost</t>
  </si>
  <si>
    <t>Total Variable Cost</t>
  </si>
  <si>
    <t>Profit (Loss)</t>
  </si>
  <si>
    <t>Break-Even Point</t>
  </si>
  <si>
    <t>Production Qty</t>
  </si>
  <si>
    <t>Revenue</t>
  </si>
  <si>
    <t>Cost</t>
  </si>
  <si>
    <t>Purchase</t>
  </si>
  <si>
    <t>Manufacture In-House</t>
  </si>
  <si>
    <t>Unit Cost</t>
  </si>
  <si>
    <t>Total Cost</t>
  </si>
  <si>
    <t>Manufacture Cost</t>
  </si>
  <si>
    <t>Purchase Cost</t>
  </si>
  <si>
    <t>Graph Points</t>
  </si>
  <si>
    <t>Graph points</t>
  </si>
  <si>
    <t>Work Order #</t>
  </si>
  <si>
    <t>Model</t>
  </si>
  <si>
    <t>Material Cost</t>
  </si>
  <si>
    <t>Labor Cost</t>
  </si>
  <si>
    <t>Shipping Cost</t>
  </si>
  <si>
    <t>Sales Price</t>
  </si>
  <si>
    <t>challenger</t>
  </si>
  <si>
    <t>RR20230101</t>
  </si>
  <si>
    <t>RR20230102</t>
  </si>
  <si>
    <t>RR20230103</t>
  </si>
  <si>
    <t>RR20230104</t>
  </si>
  <si>
    <t>RR20230105</t>
  </si>
  <si>
    <t>RR20230106</t>
  </si>
  <si>
    <t>RR20230107</t>
  </si>
  <si>
    <t>RR20230108</t>
  </si>
  <si>
    <t>RR20230109</t>
  </si>
  <si>
    <t>RR20230110</t>
  </si>
  <si>
    <t>RR20230111</t>
  </si>
  <si>
    <t>RR20230112</t>
  </si>
  <si>
    <t>RR20230113</t>
  </si>
  <si>
    <t>RR20230114</t>
  </si>
  <si>
    <t>RR20230115</t>
  </si>
  <si>
    <t>RR20230116</t>
  </si>
  <si>
    <t>RR20230117</t>
  </si>
  <si>
    <t>RR20230118</t>
  </si>
  <si>
    <t>RR20230119</t>
  </si>
  <si>
    <t>RR20230120</t>
  </si>
  <si>
    <t>RR20230121</t>
  </si>
  <si>
    <t>RR20230122</t>
  </si>
  <si>
    <t>RR20230123</t>
  </si>
  <si>
    <t>RR20230124</t>
  </si>
  <si>
    <t>RR20230125</t>
  </si>
  <si>
    <t>RR20230126</t>
  </si>
  <si>
    <t>RR20230127</t>
  </si>
  <si>
    <t>RR20230128</t>
  </si>
  <si>
    <t>RR20230129</t>
  </si>
  <si>
    <t>RR20230130</t>
  </si>
  <si>
    <t>RR20230131</t>
  </si>
  <si>
    <t>RR20230132</t>
  </si>
  <si>
    <t>RR20230133</t>
  </si>
  <si>
    <t>RR20230134</t>
  </si>
  <si>
    <t>RR20230135</t>
  </si>
  <si>
    <t>RR20230136</t>
  </si>
  <si>
    <t>RR20230137</t>
  </si>
  <si>
    <t>RR20230138</t>
  </si>
  <si>
    <t>RR20230139</t>
  </si>
  <si>
    <t>RR20230140</t>
  </si>
  <si>
    <t>RR20230141</t>
  </si>
  <si>
    <t>RR20230142</t>
  </si>
  <si>
    <t>RR20230143</t>
  </si>
  <si>
    <t>RR20230144</t>
  </si>
  <si>
    <t>RR20230145</t>
  </si>
  <si>
    <t>RR20230146</t>
  </si>
  <si>
    <t>RR20230147</t>
  </si>
  <si>
    <t>RR20230148</t>
  </si>
  <si>
    <t>RR20230149</t>
  </si>
  <si>
    <t>RR20230150</t>
  </si>
  <si>
    <t>RR20230151</t>
  </si>
  <si>
    <t>RR20230152</t>
  </si>
  <si>
    <t>RR20230153</t>
  </si>
  <si>
    <t>RR20230154</t>
  </si>
  <si>
    <t>RR20230155</t>
  </si>
  <si>
    <t>RR20230156</t>
  </si>
  <si>
    <t>RR20230157</t>
  </si>
  <si>
    <t>RR20230158</t>
  </si>
  <si>
    <t>RR20230159</t>
  </si>
  <si>
    <t>RR20230160</t>
  </si>
  <si>
    <t>RR20230161</t>
  </si>
  <si>
    <t>RR20230162</t>
  </si>
  <si>
    <t>RR20230163</t>
  </si>
  <si>
    <t>RR20230164</t>
  </si>
  <si>
    <t>RR20230165</t>
  </si>
  <si>
    <t>RR20230166</t>
  </si>
  <si>
    <t>RR20230167</t>
  </si>
  <si>
    <t>RR20230168</t>
  </si>
  <si>
    <t>RR20230169</t>
  </si>
  <si>
    <t>RR20230170</t>
  </si>
  <si>
    <t>RR20230171</t>
  </si>
  <si>
    <t>RR20230172</t>
  </si>
  <si>
    <t>RR20230173</t>
  </si>
  <si>
    <t>RR20230174</t>
  </si>
  <si>
    <t>RR20230175</t>
  </si>
  <si>
    <t>RR20230176</t>
  </si>
  <si>
    <t>RR20230177</t>
  </si>
  <si>
    <t>RR20230178</t>
  </si>
  <si>
    <t>RR20230179</t>
  </si>
  <si>
    <t>RR20230180</t>
  </si>
  <si>
    <t>RR20230181</t>
  </si>
  <si>
    <t>RR20230182</t>
  </si>
  <si>
    <t>RR20230183</t>
  </si>
  <si>
    <t>RR20230184</t>
  </si>
  <si>
    <t>RR20230185</t>
  </si>
  <si>
    <t>RR20230186</t>
  </si>
  <si>
    <t>RR20230187</t>
  </si>
  <si>
    <t>RR20230188</t>
  </si>
  <si>
    <t>RR20230189</t>
  </si>
  <si>
    <t>RR20230190</t>
  </si>
  <si>
    <t>RR20230191</t>
  </si>
  <si>
    <t>RR20230192</t>
  </si>
  <si>
    <t>RR20230193</t>
  </si>
  <si>
    <t>RR20230194</t>
  </si>
  <si>
    <t>RR20230195</t>
  </si>
  <si>
    <t>RR20230196</t>
  </si>
  <si>
    <t>RR20230197</t>
  </si>
  <si>
    <t>RR20230198</t>
  </si>
  <si>
    <t>RR20230199</t>
  </si>
  <si>
    <t>RR20230200</t>
  </si>
  <si>
    <t>dynamite</t>
  </si>
  <si>
    <t>anvil</t>
  </si>
  <si>
    <t>invisible paint</t>
  </si>
  <si>
    <t>speed grease</t>
  </si>
  <si>
    <t>Giant Rubber Band</t>
  </si>
  <si>
    <t>Sprocket Rocket</t>
  </si>
  <si>
    <t>Generator Juice</t>
  </si>
  <si>
    <t>Fuel Tool</t>
  </si>
  <si>
    <t>Oil Foil</t>
  </si>
  <si>
    <t>PBAD770101</t>
  </si>
  <si>
    <t>PBAD770102</t>
  </si>
  <si>
    <t>PBAD770103</t>
  </si>
  <si>
    <t>PBAD770104</t>
  </si>
  <si>
    <t>PBAD770105</t>
  </si>
  <si>
    <t>PBAD770106</t>
  </si>
  <si>
    <t>PBAD770107</t>
  </si>
  <si>
    <t>PBAD770108</t>
  </si>
  <si>
    <t>PBAD770109</t>
  </si>
  <si>
    <t>PBAD770110</t>
  </si>
  <si>
    <t>PBAD770111</t>
  </si>
  <si>
    <t>PBAD770112</t>
  </si>
  <si>
    <t>PBAD770113</t>
  </si>
  <si>
    <t>PBAD770114</t>
  </si>
  <si>
    <t>PBAD770115</t>
  </si>
  <si>
    <t>PBAD770116</t>
  </si>
  <si>
    <t>PBAD770117</t>
  </si>
  <si>
    <t>PBAD770118</t>
  </si>
  <si>
    <t>PBAD770119</t>
  </si>
  <si>
    <t>PBAD770120</t>
  </si>
  <si>
    <t>PBAD770121</t>
  </si>
  <si>
    <t>PBAD770122</t>
  </si>
  <si>
    <t>PBAD770123</t>
  </si>
  <si>
    <t>PBAD770124</t>
  </si>
  <si>
    <t>PBAD770125</t>
  </si>
  <si>
    <t>PBAD770126</t>
  </si>
  <si>
    <t>PBAD770127</t>
  </si>
  <si>
    <t>PBAD770128</t>
  </si>
  <si>
    <t>PBAD770129</t>
  </si>
  <si>
    <t>PBAD770130</t>
  </si>
  <si>
    <t>PBAD770131</t>
  </si>
  <si>
    <t>PBAD770132</t>
  </si>
  <si>
    <t>PBAD770133</t>
  </si>
  <si>
    <t>PBAD770134</t>
  </si>
  <si>
    <t>PBAD770135</t>
  </si>
  <si>
    <t>PBAD770136</t>
  </si>
  <si>
    <t>PBAD770137</t>
  </si>
  <si>
    <t>PBAD770138</t>
  </si>
  <si>
    <t>PBAD770139</t>
  </si>
  <si>
    <t>PBAD770140</t>
  </si>
  <si>
    <t>PBAD770141</t>
  </si>
  <si>
    <t>PBAD770142</t>
  </si>
  <si>
    <t>PBAD770143</t>
  </si>
  <si>
    <t>PBAD770144</t>
  </si>
  <si>
    <t>PBAD770145</t>
  </si>
  <si>
    <t>PBAD770146</t>
  </si>
  <si>
    <t>PBAD770147</t>
  </si>
  <si>
    <t>PBAD770148</t>
  </si>
  <si>
    <t>PBAD770149</t>
  </si>
  <si>
    <t>PBAD770150</t>
  </si>
  <si>
    <t>PBAD770151</t>
  </si>
  <si>
    <t>PBAD770152</t>
  </si>
  <si>
    <t>PBAD770153</t>
  </si>
  <si>
    <t>PBAD770154</t>
  </si>
  <si>
    <t>PBAD770155</t>
  </si>
  <si>
    <t>PBAD770156</t>
  </si>
  <si>
    <t>PBAD770157</t>
  </si>
  <si>
    <t>PBAD770158</t>
  </si>
  <si>
    <t>PBAD770159</t>
  </si>
  <si>
    <t>PBAD770160</t>
  </si>
  <si>
    <t>PBAD770161</t>
  </si>
  <si>
    <t>PBAD770162</t>
  </si>
  <si>
    <t>PBAD770163</t>
  </si>
  <si>
    <t>PBAD770164</t>
  </si>
  <si>
    <t>PBAD770165</t>
  </si>
  <si>
    <t>PBAD770166</t>
  </si>
  <si>
    <t>PBAD770167</t>
  </si>
  <si>
    <t>PBAD770168</t>
  </si>
  <si>
    <t>PBAD770169</t>
  </si>
  <si>
    <t>PBAD770170</t>
  </si>
  <si>
    <t>PBAD770171</t>
  </si>
  <si>
    <t>PBAD770172</t>
  </si>
  <si>
    <t>PBAD770173</t>
  </si>
  <si>
    <t>PBAD770174</t>
  </si>
  <si>
    <t>PBAD770175</t>
  </si>
  <si>
    <t>PBAD770176</t>
  </si>
  <si>
    <t>PBAD770177</t>
  </si>
  <si>
    <t>PBAD770178</t>
  </si>
  <si>
    <t>PBAD770179</t>
  </si>
  <si>
    <t>PBAD770180</t>
  </si>
  <si>
    <t>PBAD770181</t>
  </si>
  <si>
    <t>PBAD770182</t>
  </si>
  <si>
    <t>PBAD770183</t>
  </si>
  <si>
    <t>PBAD770184</t>
  </si>
  <si>
    <t>PBAD770185</t>
  </si>
  <si>
    <t>PBAD770186</t>
  </si>
  <si>
    <t>PBAD770187</t>
  </si>
  <si>
    <t>PBAD770188</t>
  </si>
  <si>
    <t>PBAD770189</t>
  </si>
  <si>
    <t>PBAD770190</t>
  </si>
  <si>
    <t>PBAD770191</t>
  </si>
  <si>
    <t>PBAD770192</t>
  </si>
  <si>
    <t>PBAD770193</t>
  </si>
  <si>
    <t>PBAD770194</t>
  </si>
  <si>
    <t>PBAD770195</t>
  </si>
  <si>
    <t>PBAD770196</t>
  </si>
  <si>
    <t>PBAD770197</t>
  </si>
  <si>
    <t>PBAD770198</t>
  </si>
  <si>
    <t>PBAD770199</t>
  </si>
  <si>
    <t>PBAD770200</t>
  </si>
  <si>
    <t>Dashboards Needed (Q)</t>
  </si>
  <si>
    <t>Date</t>
  </si>
  <si>
    <t>Futures Beef</t>
  </si>
  <si>
    <t>What is your R^2? (List in 4 digits… Example: 0.4567</t>
  </si>
  <si>
    <t>What is your predicted price 180 days from your last date of data? (answer to the rounded penny)</t>
  </si>
  <si>
    <t>Create a chart with Regression</t>
  </si>
  <si>
    <t>Create a chart with Trendline</t>
  </si>
  <si>
    <t>Create a chart with R^2</t>
  </si>
  <si>
    <t>Average of Material Cost</t>
  </si>
  <si>
    <t>Average of Labor Cost</t>
  </si>
  <si>
    <t>Average of Shipping Cost</t>
  </si>
  <si>
    <t>Values</t>
  </si>
  <si>
    <t>Average of Sales Price</t>
  </si>
  <si>
    <t>&lt;------</t>
  </si>
  <si>
    <t>&lt;--------</t>
  </si>
  <si>
    <t>x</t>
  </si>
  <si>
    <t>Y?</t>
  </si>
  <si>
    <t>Notes:</t>
  </si>
  <si>
    <t>1. The production quantity in C9 is rounded up to the nearest unit, as the calculated break-even point in F9 is not a whole number.</t>
  </si>
  <si>
    <t>1. The value for Q in C6 is 8000 because this is the point at which the cost of purchasing and manufacturing in-house is exactly even, which makes manufacturing in-house viable. One could argue that this value should be 8001 since that would be the first real advantage to manufacturing in-house, but I don't believe that's what the question is asking for.</t>
  </si>
  <si>
    <t>1. I included only one chart as per the exam instructions posted to Canvas. This document's instructions make it seem like there should be more than one chart, but I decided they are most likely redundant to the Canvas instructions.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</si>
</sst>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  <numFmt numFmtId="166" formatCode="0.0000"/>
  </numFmts>
  <fonts count="8" x14ac:knownFonts="1">
    <font>
      <sz val="9"/>
      <name val="Geneva"/>
    </font>
    <font>
      <sz val="9"/>
      <name val="Geneva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Geneva"/>
    </font>
    <font>
      <sz val="12"/>
      <color rgb="FFFFFFFF"/>
      <name val="Arial"/>
    </font>
    <font>
      <sz val="9"/>
      <name val="Genev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6" fontId="3" fillId="0" borderId="1" xfId="0" applyNumberFormat="1" applyFont="1" applyBorder="1" applyAlignment="1">
      <alignment horizontal="center"/>
    </xf>
    <xf numFmtId="6" fontId="3" fillId="0" borderId="2" xfId="0" applyNumberFormat="1" applyFont="1" applyBorder="1" applyAlignment="1">
      <alignment horizontal="center"/>
    </xf>
    <xf numFmtId="6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6" fontId="3" fillId="2" borderId="0" xfId="1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6" fontId="3" fillId="4" borderId="4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6" fontId="3" fillId="0" borderId="0" xfId="1" applyNumberFormat="1" applyFont="1" applyFill="1" applyBorder="1" applyAlignment="1">
      <alignment horizontal="center"/>
    </xf>
    <xf numFmtId="3" fontId="3" fillId="3" borderId="5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8" fontId="3" fillId="2" borderId="0" xfId="1" applyNumberFormat="1" applyFont="1" applyFill="1" applyBorder="1" applyAlignment="1">
      <alignment horizontal="center"/>
    </xf>
    <xf numFmtId="2" fontId="0" fillId="0" borderId="0" xfId="0" applyNumberFormat="1"/>
    <xf numFmtId="44" fontId="0" fillId="0" borderId="0" xfId="1" applyFont="1"/>
    <xf numFmtId="165" fontId="0" fillId="0" borderId="0" xfId="1" applyNumberFormat="1" applyFont="1"/>
    <xf numFmtId="164" fontId="3" fillId="0" borderId="0" xfId="1" applyNumberFormat="1" applyFont="1"/>
    <xf numFmtId="14" fontId="0" fillId="0" borderId="0" xfId="0" applyNumberFormat="1"/>
    <xf numFmtId="166" fontId="0" fillId="3" borderId="5" xfId="1" applyNumberFormat="1" applyFont="1" applyFill="1" applyBorder="1"/>
    <xf numFmtId="44" fontId="0" fillId="3" borderId="5" xfId="1" applyFont="1" applyFill="1" applyBorder="1"/>
    <xf numFmtId="0" fontId="6" fillId="0" borderId="0" xfId="0" applyFont="1"/>
    <xf numFmtId="0" fontId="3" fillId="5" borderId="0" xfId="0" applyFont="1" applyFill="1" applyAlignment="1">
      <alignment horizont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/>
    <xf numFmtId="0" fontId="3" fillId="0" borderId="0" xfId="0" applyFont="1" applyAlignment="1"/>
    <xf numFmtId="44" fontId="0" fillId="0" borderId="0" xfId="0" applyNumberFormat="1"/>
    <xf numFmtId="1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 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1A'!$I$12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1A'!$H$13:$H$20</c:f>
              <c:numCache>
                <c:formatCode>General</c:formatCode>
                <c:ptCount val="8"/>
                <c:pt idx="0">
                  <c:v>1900</c:v>
                </c:pt>
                <c:pt idx="1">
                  <c:v>2000</c:v>
                </c:pt>
                <c:pt idx="2">
                  <c:v>2100</c:v>
                </c:pt>
                <c:pt idx="3">
                  <c:v>2200</c:v>
                </c:pt>
                <c:pt idx="4">
                  <c:v>2300</c:v>
                </c:pt>
                <c:pt idx="5">
                  <c:v>2400</c:v>
                </c:pt>
                <c:pt idx="6">
                  <c:v>2500</c:v>
                </c:pt>
                <c:pt idx="7">
                  <c:v>2600</c:v>
                </c:pt>
              </c:numCache>
            </c:numRef>
          </c:xVal>
          <c:yVal>
            <c:numRef>
              <c:f>'Problem 1A'!$I$13:$I$20</c:f>
              <c:numCache>
                <c:formatCode>_("$"* #,##0_);_("$"* \(#,##0\);_("$"* "-"??_);_(@_)</c:formatCode>
                <c:ptCount val="8"/>
                <c:pt idx="0">
                  <c:v>19722</c:v>
                </c:pt>
                <c:pt idx="1">
                  <c:v>20760</c:v>
                </c:pt>
                <c:pt idx="2">
                  <c:v>21798</c:v>
                </c:pt>
                <c:pt idx="3">
                  <c:v>22836</c:v>
                </c:pt>
                <c:pt idx="4">
                  <c:v>23874</c:v>
                </c:pt>
                <c:pt idx="5">
                  <c:v>24912.000000000004</c:v>
                </c:pt>
                <c:pt idx="6">
                  <c:v>25950.000000000004</c:v>
                </c:pt>
                <c:pt idx="7">
                  <c:v>26988.000000000004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67-014F-BF45-9CAB46BD79B3}"/>
            </c:ext>
          </c:extLst>
        </c:ser>
        <c:ser>
          <c:idx val="1"/>
          <c:order val="1"/>
          <c:tx>
            <c:strRef>
              <c:f>'Problem 1A'!$J$12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1A'!$H$13:$H$20</c:f>
              <c:numCache>
                <c:formatCode>General</c:formatCode>
                <c:ptCount val="8"/>
                <c:pt idx="0">
                  <c:v>1900</c:v>
                </c:pt>
                <c:pt idx="1">
                  <c:v>2000</c:v>
                </c:pt>
                <c:pt idx="2">
                  <c:v>2100</c:v>
                </c:pt>
                <c:pt idx="3">
                  <c:v>2200</c:v>
                </c:pt>
                <c:pt idx="4">
                  <c:v>2300</c:v>
                </c:pt>
                <c:pt idx="5">
                  <c:v>2400</c:v>
                </c:pt>
                <c:pt idx="6">
                  <c:v>2500</c:v>
                </c:pt>
                <c:pt idx="7">
                  <c:v>2600</c:v>
                </c:pt>
              </c:numCache>
            </c:numRef>
          </c:xVal>
          <c:yVal>
            <c:numRef>
              <c:f>'Problem 1A'!$J$13:$J$20</c:f>
              <c:numCache>
                <c:formatCode>_("$"* #,##0_);_("$"* \(#,##0\);_("$"* "-"??_);_(@_)</c:formatCode>
                <c:ptCount val="8"/>
                <c:pt idx="0">
                  <c:v>21191</c:v>
                </c:pt>
                <c:pt idx="1">
                  <c:v>21780</c:v>
                </c:pt>
                <c:pt idx="2">
                  <c:v>22369</c:v>
                </c:pt>
                <c:pt idx="3">
                  <c:v>22958</c:v>
                </c:pt>
                <c:pt idx="4">
                  <c:v>23547</c:v>
                </c:pt>
                <c:pt idx="5">
                  <c:v>24136</c:v>
                </c:pt>
                <c:pt idx="6">
                  <c:v>24725</c:v>
                </c:pt>
                <c:pt idx="7">
                  <c:v>25314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67-014F-BF45-9CAB46BD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271760"/>
        <c:axId val="325274032"/>
      </c:scatterChart>
      <c:valAx>
        <c:axId val="325271760"/>
        <c:scaling>
          <c:orientation val="minMax"/>
          <c:min val="18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Quantity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274032"/>
        <c:crosses val="autoZero"/>
        <c:crossBetween val="midCat"/>
      </c:valAx>
      <c:valAx>
        <c:axId val="325274032"/>
        <c:scaling>
          <c:orientation val="minMax"/>
          <c:min val="18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271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 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2A'!$I$12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2A'!$H$13:$H$21</c:f>
              <c:numCache>
                <c:formatCode>General</c:formatCode>
                <c:ptCount val="9"/>
                <c:pt idx="0">
                  <c:v>19000</c:v>
                </c:pt>
                <c:pt idx="1">
                  <c:v>20000</c:v>
                </c:pt>
                <c:pt idx="2">
                  <c:v>21000</c:v>
                </c:pt>
                <c:pt idx="3">
                  <c:v>22000</c:v>
                </c:pt>
                <c:pt idx="4">
                  <c:v>23000</c:v>
                </c:pt>
                <c:pt idx="5">
                  <c:v>24000</c:v>
                </c:pt>
                <c:pt idx="6">
                  <c:v>25000</c:v>
                </c:pt>
                <c:pt idx="7">
                  <c:v>26000</c:v>
                </c:pt>
                <c:pt idx="8">
                  <c:v>27000</c:v>
                </c:pt>
              </c:numCache>
            </c:numRef>
          </c:xVal>
          <c:yVal>
            <c:numRef>
              <c:f>'Problem 2A'!$I$13:$I$21</c:f>
              <c:numCache>
                <c:formatCode>_("$"* #,##0_);_("$"* \(#,##0\);_("$"* "-"??_);_(@_)</c:formatCode>
                <c:ptCount val="9"/>
                <c:pt idx="0">
                  <c:v>195700</c:v>
                </c:pt>
                <c:pt idx="1">
                  <c:v>206000</c:v>
                </c:pt>
                <c:pt idx="2">
                  <c:v>216300.00000000003</c:v>
                </c:pt>
                <c:pt idx="3">
                  <c:v>226600.00000000003</c:v>
                </c:pt>
                <c:pt idx="4">
                  <c:v>236900.00000000003</c:v>
                </c:pt>
                <c:pt idx="5">
                  <c:v>247200.00000000003</c:v>
                </c:pt>
                <c:pt idx="6">
                  <c:v>257500.00000000003</c:v>
                </c:pt>
                <c:pt idx="7">
                  <c:v>267800</c:v>
                </c:pt>
                <c:pt idx="8">
                  <c:v>278100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28-0340-B1D7-D0D728DCED0A}"/>
            </c:ext>
          </c:extLst>
        </c:ser>
        <c:ser>
          <c:idx val="1"/>
          <c:order val="1"/>
          <c:tx>
            <c:strRef>
              <c:f>'Problem 2A'!$J$12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2A'!$H$13:$H$21</c:f>
              <c:numCache>
                <c:formatCode>General</c:formatCode>
                <c:ptCount val="9"/>
                <c:pt idx="0">
                  <c:v>19000</c:v>
                </c:pt>
                <c:pt idx="1">
                  <c:v>20000</c:v>
                </c:pt>
                <c:pt idx="2">
                  <c:v>21000</c:v>
                </c:pt>
                <c:pt idx="3">
                  <c:v>22000</c:v>
                </c:pt>
                <c:pt idx="4">
                  <c:v>23000</c:v>
                </c:pt>
                <c:pt idx="5">
                  <c:v>24000</c:v>
                </c:pt>
                <c:pt idx="6">
                  <c:v>25000</c:v>
                </c:pt>
                <c:pt idx="7">
                  <c:v>26000</c:v>
                </c:pt>
                <c:pt idx="8">
                  <c:v>27000</c:v>
                </c:pt>
              </c:numCache>
            </c:numRef>
          </c:xVal>
          <c:yVal>
            <c:numRef>
              <c:f>'Problem 2A'!$J$13:$J$21</c:f>
              <c:numCache>
                <c:formatCode>_("$"* #,##0_);_("$"* \(#,##0\);_("$"* "-"??_);_(@_)</c:formatCode>
                <c:ptCount val="9"/>
                <c:pt idx="0">
                  <c:v>209630</c:v>
                </c:pt>
                <c:pt idx="1">
                  <c:v>215400</c:v>
                </c:pt>
                <c:pt idx="2">
                  <c:v>221170</c:v>
                </c:pt>
                <c:pt idx="3">
                  <c:v>226940</c:v>
                </c:pt>
                <c:pt idx="4">
                  <c:v>232710</c:v>
                </c:pt>
                <c:pt idx="5">
                  <c:v>238480</c:v>
                </c:pt>
                <c:pt idx="6">
                  <c:v>244250</c:v>
                </c:pt>
                <c:pt idx="7">
                  <c:v>250020</c:v>
                </c:pt>
                <c:pt idx="8">
                  <c:v>255790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28-0340-B1D7-D0D728DCE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386880"/>
        <c:axId val="325388608"/>
      </c:scatterChart>
      <c:valAx>
        <c:axId val="325386880"/>
        <c:scaling>
          <c:orientation val="minMax"/>
          <c:min val="18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Quantity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388608"/>
        <c:crosses val="autoZero"/>
        <c:crossBetween val="midCat"/>
      </c:valAx>
      <c:valAx>
        <c:axId val="325388608"/>
        <c:scaling>
          <c:orientation val="minMax"/>
          <c:max val="287500"/>
          <c:min val="1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38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Make-Buy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3A'!$G$3</c:f>
              <c:strCache>
                <c:ptCount val="1"/>
                <c:pt idx="0">
                  <c:v>Manufacture Cost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3A'!$F$4:$F$12</c:f>
              <c:numCache>
                <c:formatCode>General</c:formatCode>
                <c:ptCount val="9"/>
                <c:pt idx="0">
                  <c:v>4000</c:v>
                </c:pt>
                <c:pt idx="1">
                  <c:v>5000</c:v>
                </c:pt>
                <c:pt idx="2">
                  <c:v>6000</c:v>
                </c:pt>
                <c:pt idx="3">
                  <c:v>7000</c:v>
                </c:pt>
                <c:pt idx="4">
                  <c:v>8000</c:v>
                </c:pt>
                <c:pt idx="5">
                  <c:v>9000</c:v>
                </c:pt>
                <c:pt idx="6">
                  <c:v>10000</c:v>
                </c:pt>
                <c:pt idx="7">
                  <c:v>11000</c:v>
                </c:pt>
                <c:pt idx="8">
                  <c:v>12000</c:v>
                </c:pt>
              </c:numCache>
            </c:numRef>
          </c:xVal>
          <c:yVal>
            <c:numRef>
              <c:f>'Problem 3A'!$G$4:$G$12</c:f>
              <c:numCache>
                <c:formatCode>_("$"* #,##0_);_("$"* \(#,##0\);_("$"* "-"??_);_(@_)</c:formatCode>
                <c:ptCount val="9"/>
                <c:pt idx="0">
                  <c:v>1550000</c:v>
                </c:pt>
                <c:pt idx="1">
                  <c:v>1800000</c:v>
                </c:pt>
                <c:pt idx="2">
                  <c:v>2050000</c:v>
                </c:pt>
                <c:pt idx="3">
                  <c:v>2300000</c:v>
                </c:pt>
                <c:pt idx="4">
                  <c:v>2550000</c:v>
                </c:pt>
                <c:pt idx="5">
                  <c:v>2800000</c:v>
                </c:pt>
                <c:pt idx="6">
                  <c:v>3050000</c:v>
                </c:pt>
                <c:pt idx="7">
                  <c:v>3300000</c:v>
                </c:pt>
                <c:pt idx="8">
                  <c:v>3550000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11-984F-929F-B09452C787C4}"/>
            </c:ext>
          </c:extLst>
        </c:ser>
        <c:ser>
          <c:idx val="1"/>
          <c:order val="1"/>
          <c:tx>
            <c:strRef>
              <c:f>'Problem 3A'!$H$3</c:f>
              <c:strCache>
                <c:ptCount val="1"/>
                <c:pt idx="0">
                  <c:v>Purchase 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3A'!$F$4:$F$12</c:f>
              <c:numCache>
                <c:formatCode>General</c:formatCode>
                <c:ptCount val="9"/>
                <c:pt idx="0">
                  <c:v>4000</c:v>
                </c:pt>
                <c:pt idx="1">
                  <c:v>5000</c:v>
                </c:pt>
                <c:pt idx="2">
                  <c:v>6000</c:v>
                </c:pt>
                <c:pt idx="3">
                  <c:v>7000</c:v>
                </c:pt>
                <c:pt idx="4">
                  <c:v>8000</c:v>
                </c:pt>
                <c:pt idx="5">
                  <c:v>9000</c:v>
                </c:pt>
                <c:pt idx="6">
                  <c:v>10000</c:v>
                </c:pt>
                <c:pt idx="7">
                  <c:v>11000</c:v>
                </c:pt>
                <c:pt idx="8">
                  <c:v>12000</c:v>
                </c:pt>
              </c:numCache>
            </c:numRef>
          </c:xVal>
          <c:yVal>
            <c:numRef>
              <c:f>'Problem 3A'!$H$4:$H$12</c:f>
              <c:numCache>
                <c:formatCode>_("$"* #,##0_);_("$"* \(#,##0\);_("$"* "-"??_);_(@_)</c:formatCode>
                <c:ptCount val="9"/>
                <c:pt idx="0">
                  <c:v>1350000</c:v>
                </c:pt>
                <c:pt idx="1">
                  <c:v>1650000</c:v>
                </c:pt>
                <c:pt idx="2">
                  <c:v>1950000</c:v>
                </c:pt>
                <c:pt idx="3">
                  <c:v>2250000</c:v>
                </c:pt>
                <c:pt idx="4">
                  <c:v>2550000</c:v>
                </c:pt>
                <c:pt idx="5">
                  <c:v>2850000</c:v>
                </c:pt>
                <c:pt idx="6">
                  <c:v>3150000</c:v>
                </c:pt>
                <c:pt idx="7">
                  <c:v>3450000</c:v>
                </c:pt>
                <c:pt idx="8">
                  <c:v>3750000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11-984F-929F-B09452C78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760"/>
        <c:axId val="1860629359"/>
      </c:scatterChart>
      <c:valAx>
        <c:axId val="43477760"/>
        <c:scaling>
          <c:orientation val="minMax"/>
          <c:min val="3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Quantity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0629359"/>
        <c:crosses val="autoZero"/>
        <c:crossBetween val="midCat"/>
      </c:valAx>
      <c:valAx>
        <c:axId val="1860629359"/>
        <c:scaling>
          <c:orientation val="minMax"/>
          <c:max val="4050000"/>
          <c:min val="1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Futures Beef-Close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'Linear RegressionA'!$B$1</c:f>
              <c:strCache>
                <c:ptCount val="1"/>
                <c:pt idx="0">
                  <c:v>Futures Beef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625813900666264"/>
                  <c:y val="-5.2186152592994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'Linear RegressionA'!$A$2:$A$119</c:f>
              <c:numCache>
                <c:formatCode>m/d/yy</c:formatCode>
                <c:ptCount val="118"/>
                <c:pt idx="0">
                  <c:v>43616</c:v>
                </c:pt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  <c:pt idx="31">
                  <c:v>43647</c:v>
                </c:pt>
                <c:pt idx="32">
                  <c:v>43648</c:v>
                </c:pt>
                <c:pt idx="33">
                  <c:v>43649</c:v>
                </c:pt>
                <c:pt idx="34">
                  <c:v>43650</c:v>
                </c:pt>
                <c:pt idx="35">
                  <c:v>43651</c:v>
                </c:pt>
                <c:pt idx="36">
                  <c:v>43652</c:v>
                </c:pt>
                <c:pt idx="37">
                  <c:v>43653</c:v>
                </c:pt>
                <c:pt idx="38">
                  <c:v>43654</c:v>
                </c:pt>
                <c:pt idx="39">
                  <c:v>43655</c:v>
                </c:pt>
                <c:pt idx="40">
                  <c:v>43656</c:v>
                </c:pt>
                <c:pt idx="41">
                  <c:v>43657</c:v>
                </c:pt>
                <c:pt idx="42">
                  <c:v>43658</c:v>
                </c:pt>
                <c:pt idx="43">
                  <c:v>43659</c:v>
                </c:pt>
                <c:pt idx="44">
                  <c:v>43660</c:v>
                </c:pt>
                <c:pt idx="45">
                  <c:v>43661</c:v>
                </c:pt>
                <c:pt idx="46">
                  <c:v>43662</c:v>
                </c:pt>
                <c:pt idx="47">
                  <c:v>43663</c:v>
                </c:pt>
                <c:pt idx="48">
                  <c:v>43664</c:v>
                </c:pt>
                <c:pt idx="49">
                  <c:v>43665</c:v>
                </c:pt>
                <c:pt idx="50">
                  <c:v>43666</c:v>
                </c:pt>
                <c:pt idx="51">
                  <c:v>43667</c:v>
                </c:pt>
                <c:pt idx="52">
                  <c:v>43668</c:v>
                </c:pt>
                <c:pt idx="53">
                  <c:v>43669</c:v>
                </c:pt>
                <c:pt idx="54">
                  <c:v>43670</c:v>
                </c:pt>
                <c:pt idx="55">
                  <c:v>43671</c:v>
                </c:pt>
                <c:pt idx="56">
                  <c:v>43672</c:v>
                </c:pt>
                <c:pt idx="57">
                  <c:v>43673</c:v>
                </c:pt>
                <c:pt idx="58">
                  <c:v>43674</c:v>
                </c:pt>
                <c:pt idx="59">
                  <c:v>43675</c:v>
                </c:pt>
                <c:pt idx="60">
                  <c:v>43676</c:v>
                </c:pt>
                <c:pt idx="61">
                  <c:v>43677</c:v>
                </c:pt>
                <c:pt idx="62">
                  <c:v>43678</c:v>
                </c:pt>
                <c:pt idx="63">
                  <c:v>43679</c:v>
                </c:pt>
                <c:pt idx="64">
                  <c:v>43680</c:v>
                </c:pt>
                <c:pt idx="65">
                  <c:v>43681</c:v>
                </c:pt>
                <c:pt idx="66">
                  <c:v>43682</c:v>
                </c:pt>
                <c:pt idx="67">
                  <c:v>43683</c:v>
                </c:pt>
                <c:pt idx="68">
                  <c:v>43684</c:v>
                </c:pt>
                <c:pt idx="69">
                  <c:v>43685</c:v>
                </c:pt>
                <c:pt idx="70">
                  <c:v>43686</c:v>
                </c:pt>
                <c:pt idx="71">
                  <c:v>43687</c:v>
                </c:pt>
                <c:pt idx="72">
                  <c:v>43688</c:v>
                </c:pt>
                <c:pt idx="73">
                  <c:v>43689</c:v>
                </c:pt>
                <c:pt idx="74">
                  <c:v>43690</c:v>
                </c:pt>
                <c:pt idx="75">
                  <c:v>43691</c:v>
                </c:pt>
                <c:pt idx="76">
                  <c:v>43692</c:v>
                </c:pt>
                <c:pt idx="77">
                  <c:v>43693</c:v>
                </c:pt>
                <c:pt idx="78">
                  <c:v>43694</c:v>
                </c:pt>
                <c:pt idx="79">
                  <c:v>43695</c:v>
                </c:pt>
                <c:pt idx="80">
                  <c:v>43696</c:v>
                </c:pt>
                <c:pt idx="81">
                  <c:v>43697</c:v>
                </c:pt>
                <c:pt idx="82">
                  <c:v>43698</c:v>
                </c:pt>
                <c:pt idx="83">
                  <c:v>43699</c:v>
                </c:pt>
                <c:pt idx="84">
                  <c:v>43700</c:v>
                </c:pt>
                <c:pt idx="85">
                  <c:v>43701</c:v>
                </c:pt>
                <c:pt idx="86">
                  <c:v>43702</c:v>
                </c:pt>
                <c:pt idx="87">
                  <c:v>43703</c:v>
                </c:pt>
                <c:pt idx="88">
                  <c:v>43704</c:v>
                </c:pt>
                <c:pt idx="89">
                  <c:v>43705</c:v>
                </c:pt>
                <c:pt idx="90">
                  <c:v>43706</c:v>
                </c:pt>
                <c:pt idx="91">
                  <c:v>43707</c:v>
                </c:pt>
                <c:pt idx="92">
                  <c:v>43708</c:v>
                </c:pt>
                <c:pt idx="93">
                  <c:v>43709</c:v>
                </c:pt>
                <c:pt idx="94">
                  <c:v>43710</c:v>
                </c:pt>
                <c:pt idx="95">
                  <c:v>43711</c:v>
                </c:pt>
                <c:pt idx="96">
                  <c:v>43712</c:v>
                </c:pt>
                <c:pt idx="97">
                  <c:v>43713</c:v>
                </c:pt>
                <c:pt idx="98">
                  <c:v>43714</c:v>
                </c:pt>
                <c:pt idx="99">
                  <c:v>43715</c:v>
                </c:pt>
                <c:pt idx="100">
                  <c:v>43716</c:v>
                </c:pt>
                <c:pt idx="101">
                  <c:v>43717</c:v>
                </c:pt>
                <c:pt idx="102">
                  <c:v>43718</c:v>
                </c:pt>
                <c:pt idx="103">
                  <c:v>43719</c:v>
                </c:pt>
                <c:pt idx="104">
                  <c:v>43720</c:v>
                </c:pt>
                <c:pt idx="105">
                  <c:v>43721</c:v>
                </c:pt>
                <c:pt idx="106">
                  <c:v>43722</c:v>
                </c:pt>
                <c:pt idx="107">
                  <c:v>43723</c:v>
                </c:pt>
                <c:pt idx="108">
                  <c:v>43724</c:v>
                </c:pt>
                <c:pt idx="109">
                  <c:v>43725</c:v>
                </c:pt>
                <c:pt idx="110">
                  <c:v>43726</c:v>
                </c:pt>
                <c:pt idx="111">
                  <c:v>43727</c:v>
                </c:pt>
                <c:pt idx="112">
                  <c:v>43728</c:v>
                </c:pt>
                <c:pt idx="113">
                  <c:v>43729</c:v>
                </c:pt>
                <c:pt idx="114">
                  <c:v>43730</c:v>
                </c:pt>
                <c:pt idx="115">
                  <c:v>43731</c:v>
                </c:pt>
                <c:pt idx="116">
                  <c:v>43732</c:v>
                </c:pt>
                <c:pt idx="117">
                  <c:v>43733</c:v>
                </c:pt>
              </c:numCache>
            </c:numRef>
          </c:cat>
          <c:val>
            <c:numRef>
              <c:f>'Linear RegressionA'!$B$2:$B$119</c:f>
              <c:numCache>
                <c:formatCode>_("$"* #,##0.00_);_("$"* \(#,##0.00\);_("$"* "-"??_);_(@_)</c:formatCode>
                <c:ptCount val="118"/>
                <c:pt idx="0">
                  <c:v>168.4</c:v>
                </c:pt>
                <c:pt idx="1">
                  <c:v>171.07499999999999</c:v>
                </c:pt>
                <c:pt idx="2">
                  <c:v>171.375</c:v>
                </c:pt>
                <c:pt idx="3">
                  <c:v>172.3</c:v>
                </c:pt>
                <c:pt idx="4">
                  <c:v>174.27500000000001</c:v>
                </c:pt>
                <c:pt idx="5">
                  <c:v>175.5</c:v>
                </c:pt>
                <c:pt idx="6">
                  <c:v>174.75</c:v>
                </c:pt>
                <c:pt idx="7">
                  <c:v>175.75</c:v>
                </c:pt>
                <c:pt idx="8">
                  <c:v>176.47499999999999</c:v>
                </c:pt>
                <c:pt idx="9">
                  <c:v>175.42500000000001</c:v>
                </c:pt>
                <c:pt idx="10">
                  <c:v>174.1</c:v>
                </c:pt>
                <c:pt idx="11">
                  <c:v>173.97499999999999</c:v>
                </c:pt>
                <c:pt idx="12">
                  <c:v>174.3</c:v>
                </c:pt>
                <c:pt idx="13">
                  <c:v>174.3</c:v>
                </c:pt>
                <c:pt idx="14">
                  <c:v>174.52500000000001</c:v>
                </c:pt>
                <c:pt idx="15">
                  <c:v>175.45</c:v>
                </c:pt>
                <c:pt idx="16">
                  <c:v>175.17500000000001</c:v>
                </c:pt>
                <c:pt idx="17">
                  <c:v>164.875</c:v>
                </c:pt>
                <c:pt idx="18">
                  <c:v>162.9</c:v>
                </c:pt>
                <c:pt idx="19">
                  <c:v>161.65</c:v>
                </c:pt>
                <c:pt idx="20">
                  <c:v>161.57499999999999</c:v>
                </c:pt>
                <c:pt idx="21">
                  <c:v>161.92500000000001</c:v>
                </c:pt>
                <c:pt idx="22">
                  <c:v>162.42500000000001</c:v>
                </c:pt>
                <c:pt idx="23">
                  <c:v>163.92500000000001</c:v>
                </c:pt>
                <c:pt idx="24">
                  <c:v>163</c:v>
                </c:pt>
                <c:pt idx="25">
                  <c:v>162.94999999999999</c:v>
                </c:pt>
                <c:pt idx="26">
                  <c:v>164.4</c:v>
                </c:pt>
                <c:pt idx="27">
                  <c:v>164.32499999999999</c:v>
                </c:pt>
                <c:pt idx="28">
                  <c:v>163.875</c:v>
                </c:pt>
                <c:pt idx="29">
                  <c:v>164.82499999999999</c:v>
                </c:pt>
                <c:pt idx="30">
                  <c:v>165.52500000000001</c:v>
                </c:pt>
                <c:pt idx="31">
                  <c:v>165.72499999999999</c:v>
                </c:pt>
                <c:pt idx="32">
                  <c:v>165.05</c:v>
                </c:pt>
                <c:pt idx="33">
                  <c:v>164.27500000000001</c:v>
                </c:pt>
                <c:pt idx="34">
                  <c:v>166.1</c:v>
                </c:pt>
                <c:pt idx="35">
                  <c:v>167.3</c:v>
                </c:pt>
                <c:pt idx="36">
                  <c:v>167.35</c:v>
                </c:pt>
                <c:pt idx="37">
                  <c:v>168.875</c:v>
                </c:pt>
                <c:pt idx="38">
                  <c:v>169.125</c:v>
                </c:pt>
                <c:pt idx="39">
                  <c:v>174.9</c:v>
                </c:pt>
                <c:pt idx="40">
                  <c:v>176.42500000000001</c:v>
                </c:pt>
                <c:pt idx="41">
                  <c:v>177.15</c:v>
                </c:pt>
                <c:pt idx="42">
                  <c:v>179.82499999999999</c:v>
                </c:pt>
                <c:pt idx="43">
                  <c:v>179</c:v>
                </c:pt>
                <c:pt idx="44">
                  <c:v>178.77500000000001</c:v>
                </c:pt>
                <c:pt idx="45">
                  <c:v>178.22499999999999</c:v>
                </c:pt>
                <c:pt idx="46">
                  <c:v>179.07499999999999</c:v>
                </c:pt>
                <c:pt idx="47">
                  <c:v>179.42500000000001</c:v>
                </c:pt>
                <c:pt idx="48">
                  <c:v>177.45</c:v>
                </c:pt>
                <c:pt idx="49">
                  <c:v>177.57499999999999</c:v>
                </c:pt>
                <c:pt idx="50">
                  <c:v>178.35</c:v>
                </c:pt>
                <c:pt idx="51">
                  <c:v>177.125</c:v>
                </c:pt>
                <c:pt idx="52">
                  <c:v>177.25</c:v>
                </c:pt>
                <c:pt idx="53">
                  <c:v>177.65</c:v>
                </c:pt>
                <c:pt idx="54">
                  <c:v>177.5</c:v>
                </c:pt>
                <c:pt idx="55">
                  <c:v>177.7</c:v>
                </c:pt>
                <c:pt idx="56">
                  <c:v>179.3</c:v>
                </c:pt>
                <c:pt idx="57">
                  <c:v>179.625</c:v>
                </c:pt>
                <c:pt idx="58">
                  <c:v>179.75</c:v>
                </c:pt>
                <c:pt idx="59">
                  <c:v>181.5</c:v>
                </c:pt>
                <c:pt idx="60">
                  <c:v>176.82499999999999</c:v>
                </c:pt>
                <c:pt idx="61">
                  <c:v>174.95</c:v>
                </c:pt>
                <c:pt idx="62">
                  <c:v>174.57499999999999</c:v>
                </c:pt>
                <c:pt idx="63">
                  <c:v>177</c:v>
                </c:pt>
                <c:pt idx="64">
                  <c:v>177.2</c:v>
                </c:pt>
                <c:pt idx="65">
                  <c:v>178.82499999999999</c:v>
                </c:pt>
                <c:pt idx="66">
                  <c:v>176.875</c:v>
                </c:pt>
                <c:pt idx="67">
                  <c:v>176.9</c:v>
                </c:pt>
                <c:pt idx="68">
                  <c:v>180.17500000000001</c:v>
                </c:pt>
                <c:pt idx="69">
                  <c:v>180.125</c:v>
                </c:pt>
                <c:pt idx="70">
                  <c:v>181.27500000000001</c:v>
                </c:pt>
                <c:pt idx="71">
                  <c:v>181.32499999999999</c:v>
                </c:pt>
                <c:pt idx="72">
                  <c:v>180.32499999999999</c:v>
                </c:pt>
                <c:pt idx="73">
                  <c:v>180.02500000000001</c:v>
                </c:pt>
                <c:pt idx="74">
                  <c:v>178.75</c:v>
                </c:pt>
                <c:pt idx="75">
                  <c:v>178.3</c:v>
                </c:pt>
                <c:pt idx="76">
                  <c:v>178.67500000000001</c:v>
                </c:pt>
                <c:pt idx="77">
                  <c:v>178.05</c:v>
                </c:pt>
                <c:pt idx="78">
                  <c:v>178.15</c:v>
                </c:pt>
                <c:pt idx="79">
                  <c:v>178.05</c:v>
                </c:pt>
                <c:pt idx="80">
                  <c:v>179.5</c:v>
                </c:pt>
                <c:pt idx="81">
                  <c:v>178.02500000000001</c:v>
                </c:pt>
                <c:pt idx="82">
                  <c:v>178.5</c:v>
                </c:pt>
                <c:pt idx="83">
                  <c:v>180.9</c:v>
                </c:pt>
                <c:pt idx="84">
                  <c:v>179.7</c:v>
                </c:pt>
                <c:pt idx="85">
                  <c:v>179.7</c:v>
                </c:pt>
                <c:pt idx="86">
                  <c:v>180.57499999999999</c:v>
                </c:pt>
                <c:pt idx="87">
                  <c:v>181.1</c:v>
                </c:pt>
                <c:pt idx="88">
                  <c:v>180.375</c:v>
                </c:pt>
                <c:pt idx="89">
                  <c:v>179.75</c:v>
                </c:pt>
                <c:pt idx="90">
                  <c:v>179.1</c:v>
                </c:pt>
                <c:pt idx="91">
                  <c:v>178.77500000000001</c:v>
                </c:pt>
                <c:pt idx="92">
                  <c:v>178.05</c:v>
                </c:pt>
                <c:pt idx="93">
                  <c:v>178.52500000000001</c:v>
                </c:pt>
                <c:pt idx="94">
                  <c:v>178.97499999999999</c:v>
                </c:pt>
                <c:pt idx="95">
                  <c:v>177.95</c:v>
                </c:pt>
                <c:pt idx="96">
                  <c:v>178.05</c:v>
                </c:pt>
                <c:pt idx="97">
                  <c:v>179.85</c:v>
                </c:pt>
                <c:pt idx="98">
                  <c:v>180.67500000000001</c:v>
                </c:pt>
                <c:pt idx="99">
                  <c:v>180.7</c:v>
                </c:pt>
                <c:pt idx="100">
                  <c:v>181</c:v>
                </c:pt>
                <c:pt idx="101">
                  <c:v>178.8</c:v>
                </c:pt>
                <c:pt idx="102">
                  <c:v>179.72499999999999</c:v>
                </c:pt>
                <c:pt idx="103">
                  <c:v>180.15</c:v>
                </c:pt>
                <c:pt idx="104">
                  <c:v>179.95</c:v>
                </c:pt>
                <c:pt idx="105">
                  <c:v>182.7</c:v>
                </c:pt>
                <c:pt idx="106">
                  <c:v>183.65</c:v>
                </c:pt>
                <c:pt idx="107">
                  <c:v>183.22499999999999</c:v>
                </c:pt>
                <c:pt idx="108">
                  <c:v>184.22499999999999</c:v>
                </c:pt>
                <c:pt idx="109">
                  <c:v>184.15</c:v>
                </c:pt>
                <c:pt idx="110">
                  <c:v>183.15</c:v>
                </c:pt>
                <c:pt idx="111">
                  <c:v>185.47499999999999</c:v>
                </c:pt>
                <c:pt idx="112">
                  <c:v>186.92500000000001</c:v>
                </c:pt>
                <c:pt idx="113">
                  <c:v>186.32499999999999</c:v>
                </c:pt>
                <c:pt idx="114">
                  <c:v>185.67500000000001</c:v>
                </c:pt>
                <c:pt idx="115">
                  <c:v>186.77500000000001</c:v>
                </c:pt>
                <c:pt idx="116">
                  <c:v>184.97499999999999</c:v>
                </c:pt>
                <c:pt idx="117">
                  <c:v>186.97499999999999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2-EF4A-BB94-E86BF510E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587744"/>
        <c:axId val="325589472"/>
      </c:lineChart>
      <c:dateAx>
        <c:axId val="32558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  <a:r>
                  <a:rPr lang="en-US" baseline="0"/>
                  <a:t> (in MM/DD/YY)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589472"/>
        <c:crosses val="autoZero"/>
        <c:auto val="1"/>
        <c:lblOffset val="100"/>
        <c:baseTimeUnit val="days"/>
      </c:dateAx>
      <c:valAx>
        <c:axId val="32558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Price (in dollars)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587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21</xdr:row>
      <xdr:rowOff>31750</xdr:rowOff>
    </xdr:from>
    <xdr:to>
      <xdr:col>14</xdr:col>
      <xdr:colOff>812800</xdr:colOff>
      <xdr:row>46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037BFE2-049A-8DB6-1077-A7238054F6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</xdr:row>
      <xdr:rowOff>19050</xdr:rowOff>
    </xdr:from>
    <xdr:to>
      <xdr:col>14</xdr:col>
      <xdr:colOff>812800</xdr:colOff>
      <xdr:row>48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528A97-6E88-7494-966C-9452AB381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19050</xdr:rowOff>
    </xdr:from>
    <xdr:to>
      <xdr:col>13</xdr:col>
      <xdr:colOff>800100</xdr:colOff>
      <xdr:row>42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0E8F37-047D-393E-8BE9-FF7A51BFC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19050</xdr:rowOff>
    </xdr:from>
    <xdr:to>
      <xdr:col>12</xdr:col>
      <xdr:colOff>0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2C05D6-F2C7-A34D-B9A1-961EE9748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%20Mark/QM501Y/Class%20Notes/18%20Queueing%20Applications/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en Patrick Sullivan" refreshedDate="43735.455741203703" createdVersion="8" refreshedVersion="8" minRefreshableVersion="3" recordCount="100" xr:uid="{AA4F9BD9-6290-6D4E-A728-88B8079D46E4}">
  <cacheSource type="worksheet">
    <worksheetSource ref="A1:F101" sheet="PopBoys Auto Data"/>
  </cacheSource>
  <cacheFields count="6">
    <cacheField name="Work Order #" numFmtId="0">
      <sharedItems/>
    </cacheField>
    <cacheField name="Model" numFmtId="0">
      <sharedItems count="5">
        <s v="Generator Juice"/>
        <s v="challenger"/>
        <s v="Fuel Tool"/>
        <s v="Oil Foil"/>
        <s v="Sprocket Rocket"/>
      </sharedItems>
    </cacheField>
    <cacheField name="Material Cost" numFmtId="165">
      <sharedItems containsSemiMixedTypes="0" containsString="0" containsNumber="1" minValue="1.1725399999999999" maxValue="2.2986199999999997"/>
    </cacheField>
    <cacheField name="Labor Cost" numFmtId="165">
      <sharedItems containsSemiMixedTypes="0" containsString="0" containsNumber="1" minValue="2.2999999999999998" maxValue="3.1624999999999996"/>
    </cacheField>
    <cacheField name="Shipping Cost" numFmtId="165">
      <sharedItems containsSemiMixedTypes="0" containsString="0" containsNumber="1" minValue="1.1499999999999999" maxValue="1.4375"/>
    </cacheField>
    <cacheField name="Sales Price" numFmtId="165">
      <sharedItems containsSemiMixedTypes="0" containsString="0" containsNumber="1" minValue="9.5500000000000007" maxValue="11.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en Patrick Sullivan" refreshedDate="43735.46485034722" createdVersion="8" refreshedVersion="8" minRefreshableVersion="3" recordCount="100" xr:uid="{48420F79-39EE-CB4E-A370-188A4CE9C732}">
  <cacheSource type="worksheet">
    <worksheetSource ref="A1:F101" sheet="ACME Enterprises"/>
  </cacheSource>
  <cacheFields count="6">
    <cacheField name="Work Order #" numFmtId="0">
      <sharedItems/>
    </cacheField>
    <cacheField name="Model" numFmtId="0">
      <sharedItems count="5">
        <s v="dynamite"/>
        <s v="anvil"/>
        <s v="invisible paint"/>
        <s v="Giant Rubber Band"/>
        <s v="speed grease"/>
      </sharedItems>
    </cacheField>
    <cacheField name="Material Cost" numFmtId="165">
      <sharedItems containsSemiMixedTypes="0" containsString="0" containsNumber="1" minValue="1.1725399999999999" maxValue="2.2986199999999997"/>
    </cacheField>
    <cacheField name="Labor Cost" numFmtId="165">
      <sharedItems containsSemiMixedTypes="0" containsString="0" containsNumber="1" minValue="2.2999999999999998" maxValue="3.1624999999999996"/>
    </cacheField>
    <cacheField name="Shipping Cost" numFmtId="165">
      <sharedItems containsSemiMixedTypes="0" containsString="0" containsNumber="1" minValue="1.1499999999999999" maxValue="1.4375"/>
    </cacheField>
    <cacheField name="Sales Price" numFmtId="165">
      <sharedItems containsSemiMixedTypes="0" containsString="0" containsNumber="1" minValue="9.5500000000000007" maxValue="11.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PBAD770101"/>
    <x v="0"/>
    <n v="1.3870149999999999"/>
    <n v="3.0129999999999999"/>
    <n v="1.2649999999999999"/>
    <n v="9.9700000000000006"/>
  </r>
  <r>
    <s v="PBAD770102"/>
    <x v="1"/>
    <n v="1.6298949999999999"/>
    <n v="3.0934999999999997"/>
    <n v="1.4029999999999998"/>
    <n v="9.9700000000000006"/>
  </r>
  <r>
    <s v="PBAD770103"/>
    <x v="2"/>
    <n v="1.68222"/>
    <n v="2.8635000000000002"/>
    <n v="1.3454999999999999"/>
    <n v="11.28"/>
  </r>
  <r>
    <s v="PBAD770104"/>
    <x v="3"/>
    <n v="1.1789799999999997"/>
    <n v="2.2999999999999998"/>
    <n v="1.242"/>
    <n v="11.33"/>
  </r>
  <r>
    <s v="PBAD770105"/>
    <x v="0"/>
    <n v="1.86093"/>
    <n v="3.0129999999999999"/>
    <n v="1.3569999999999998"/>
    <n v="10.85"/>
  </r>
  <r>
    <s v="PBAD770106"/>
    <x v="0"/>
    <n v="1.7926199999999999"/>
    <n v="2.7139999999999995"/>
    <n v="1.3339999999999999"/>
    <n v="11.32"/>
  </r>
  <r>
    <s v="PBAD770107"/>
    <x v="4"/>
    <n v="1.5277749999999999"/>
    <n v="3.0014999999999996"/>
    <n v="1.3224999999999998"/>
    <n v="11.37"/>
  </r>
  <r>
    <s v="PBAD770108"/>
    <x v="4"/>
    <n v="1.7353499999999997"/>
    <n v="2.9784999999999995"/>
    <n v="1.3454999999999999"/>
    <n v="9.91"/>
  </r>
  <r>
    <s v="PBAD770109"/>
    <x v="4"/>
    <n v="1.3666599999999998"/>
    <n v="3.036"/>
    <n v="1.3224999999999998"/>
    <n v="9.6"/>
  </r>
  <r>
    <s v="PBAD770110"/>
    <x v="3"/>
    <n v="1.5994199999999998"/>
    <n v="2.3919999999999999"/>
    <n v="1.3569999999999998"/>
    <n v="10.48"/>
  </r>
  <r>
    <s v="PBAD770111"/>
    <x v="3"/>
    <n v="1.4440549999999999"/>
    <n v="2.6795"/>
    <n v="1.3224999999999998"/>
    <n v="10.23"/>
  </r>
  <r>
    <s v="PBAD770112"/>
    <x v="2"/>
    <n v="2.23997"/>
    <n v="2.3804999999999996"/>
    <n v="1.3684999999999998"/>
    <n v="10.57"/>
  </r>
  <r>
    <s v="PBAD770113"/>
    <x v="4"/>
    <n v="1.5194949999999998"/>
    <n v="2.8864999999999994"/>
    <n v="1.3339999999999999"/>
    <n v="10.27"/>
  </r>
  <r>
    <s v="PBAD770114"/>
    <x v="0"/>
    <n v="1.207155"/>
    <n v="2.3344999999999998"/>
    <n v="1.196"/>
    <n v="9.5500000000000007"/>
  </r>
  <r>
    <s v="PBAD770115"/>
    <x v="3"/>
    <n v="1.9554599999999998"/>
    <n v="2.5299999999999998"/>
    <n v="1.3915"/>
    <n v="10.17"/>
  </r>
  <r>
    <s v="PBAD770116"/>
    <x v="2"/>
    <n v="1.4100149999999998"/>
    <n v="2.76"/>
    <n v="1.1729999999999998"/>
    <n v="10.5"/>
  </r>
  <r>
    <s v="PBAD770117"/>
    <x v="4"/>
    <n v="1.62242"/>
    <n v="2.6449999999999996"/>
    <n v="1.2535000000000001"/>
    <n v="11.11"/>
  </r>
  <r>
    <s v="PBAD770118"/>
    <x v="0"/>
    <n v="1.54376"/>
    <n v="3.0704999999999996"/>
    <n v="1.2189999999999999"/>
    <n v="10.11"/>
  </r>
  <r>
    <s v="PBAD770119"/>
    <x v="3"/>
    <n v="1.9917999999999998"/>
    <n v="2.5414999999999996"/>
    <n v="1.4259999999999999"/>
    <n v="10.84"/>
  </r>
  <r>
    <s v="PBAD770120"/>
    <x v="0"/>
    <n v="1.252235"/>
    <n v="2.4609999999999999"/>
    <n v="1.3339999999999999"/>
    <n v="10.42"/>
  </r>
  <r>
    <s v="PBAD770121"/>
    <x v="3"/>
    <n v="1.7301749999999998"/>
    <n v="2.4494999999999996"/>
    <n v="1.1844999999999999"/>
    <n v="10.7"/>
  </r>
  <r>
    <s v="PBAD770122"/>
    <x v="4"/>
    <n v="1.65439"/>
    <n v="3.1624999999999996"/>
    <n v="1.4144999999999999"/>
    <n v="10.37"/>
  </r>
  <r>
    <s v="PBAD770123"/>
    <x v="2"/>
    <n v="2.0039899999999999"/>
    <n v="2.323"/>
    <n v="1.2535000000000001"/>
    <n v="9.68"/>
  </r>
  <r>
    <s v="PBAD770124"/>
    <x v="0"/>
    <n v="1.8925549999999998"/>
    <n v="2.4264999999999999"/>
    <n v="1.2994999999999999"/>
    <n v="10.83"/>
  </r>
  <r>
    <s v="PBAD770125"/>
    <x v="0"/>
    <n v="1.3443499999999999"/>
    <n v="2.9784999999999995"/>
    <n v="1.288"/>
    <n v="9.91"/>
  </r>
  <r>
    <s v="PBAD770126"/>
    <x v="0"/>
    <n v="1.9526999999999999"/>
    <n v="2.323"/>
    <n v="1.3569999999999998"/>
    <n v="11.01"/>
  </r>
  <r>
    <s v="PBAD770127"/>
    <x v="3"/>
    <n v="1.5374349999999999"/>
    <n v="2.9554999999999998"/>
    <n v="1.4029999999999998"/>
    <n v="10.17"/>
  </r>
  <r>
    <s v="PBAD770128"/>
    <x v="4"/>
    <n v="1.7810049999999997"/>
    <n v="2.9899999999999998"/>
    <n v="1.2994999999999999"/>
    <n v="11.41"/>
  </r>
  <r>
    <s v="PBAD770129"/>
    <x v="4"/>
    <n v="2.0199749999999996"/>
    <n v="2.6334999999999997"/>
    <n v="1.196"/>
    <n v="10.72"/>
  </r>
  <r>
    <s v="PBAD770130"/>
    <x v="3"/>
    <n v="1.5795249999999998"/>
    <n v="2.6679999999999997"/>
    <n v="1.38"/>
    <n v="11.02"/>
  </r>
  <r>
    <s v="PBAD770131"/>
    <x v="4"/>
    <n v="1.55779"/>
    <n v="2.9324999999999997"/>
    <n v="1.3109999999999997"/>
    <n v="10.86"/>
  </r>
  <r>
    <s v="PBAD770132"/>
    <x v="0"/>
    <n v="1.9736299999999998"/>
    <n v="2.5644999999999998"/>
    <n v="1.242"/>
    <n v="10.47"/>
  </r>
  <r>
    <s v="PBAD770133"/>
    <x v="4"/>
    <n v="2.0487250000000001"/>
    <n v="2.9669999999999996"/>
    <n v="1.4029999999999998"/>
    <n v="11.15"/>
  </r>
  <r>
    <s v="PBAD770134"/>
    <x v="0"/>
    <n v="2.1576300000000002"/>
    <n v="2.6795"/>
    <n v="1.4259999999999999"/>
    <n v="10.47"/>
  </r>
  <r>
    <s v="PBAD770135"/>
    <x v="0"/>
    <n v="2.025725"/>
    <n v="2.9669999999999996"/>
    <n v="1.38"/>
    <n v="10.53"/>
  </r>
  <r>
    <s v="PBAD770136"/>
    <x v="3"/>
    <n v="1.3612549999999999"/>
    <n v="2.8864999999999994"/>
    <n v="1.2304999999999999"/>
    <n v="11.06"/>
  </r>
  <r>
    <s v="PBAD770137"/>
    <x v="4"/>
    <n v="1.439225"/>
    <n v="2.8405"/>
    <n v="1.196"/>
    <n v="11.1"/>
  </r>
  <r>
    <s v="PBAD770138"/>
    <x v="4"/>
    <n v="1.8707049999999998"/>
    <n v="3.0589999999999997"/>
    <n v="1.242"/>
    <n v="11.27"/>
  </r>
  <r>
    <s v="PBAD770139"/>
    <x v="0"/>
    <n v="1.4455499999999997"/>
    <n v="2.4494999999999996"/>
    <n v="1.2304999999999999"/>
    <n v="9.66"/>
  </r>
  <r>
    <s v="PBAD770140"/>
    <x v="0"/>
    <n v="1.75881"/>
    <n v="2.7484999999999999"/>
    <n v="1.4029999999999998"/>
    <n v="10.210000000000001"/>
  </r>
  <r>
    <s v="PBAD770141"/>
    <x v="3"/>
    <n v="2.011695"/>
    <n v="2.7829999999999999"/>
    <n v="1.2765"/>
    <n v="10.54"/>
  </r>
  <r>
    <s v="PBAD770142"/>
    <x v="4"/>
    <n v="1.5350199999999998"/>
    <n v="2.9094999999999995"/>
    <n v="1.4375"/>
    <n v="10.95"/>
  </r>
  <r>
    <s v="PBAD770143"/>
    <x v="4"/>
    <n v="1.3131849999999998"/>
    <n v="3.0014999999999996"/>
    <n v="1.2994999999999999"/>
    <n v="11.47"/>
  </r>
  <r>
    <s v="PBAD770144"/>
    <x v="3"/>
    <n v="1.3728699999999998"/>
    <n v="3.0474999999999999"/>
    <n v="1.1844999999999999"/>
    <n v="10.64"/>
  </r>
  <r>
    <s v="PBAD770145"/>
    <x v="3"/>
    <n v="1.4902849999999999"/>
    <n v="2.323"/>
    <n v="1.3569999999999998"/>
    <n v="10.72"/>
  </r>
  <r>
    <s v="PBAD770146"/>
    <x v="0"/>
    <n v="2.1537199999999999"/>
    <n v="2.3804999999999996"/>
    <n v="1.2994999999999999"/>
    <n v="10.51"/>
  </r>
  <r>
    <s v="PBAD770147"/>
    <x v="2"/>
    <n v="1.3747099999999999"/>
    <n v="3.036"/>
    <n v="1.3109999999999997"/>
    <n v="9.77"/>
  </r>
  <r>
    <s v="PBAD770148"/>
    <x v="4"/>
    <n v="1.7981400000000001"/>
    <n v="2.3804999999999996"/>
    <n v="1.2304999999999999"/>
    <n v="10.53"/>
  </r>
  <r>
    <s v="PBAD770149"/>
    <x v="0"/>
    <n v="1.4484249999999999"/>
    <n v="2.4494999999999996"/>
    <n v="1.4144999999999999"/>
    <n v="10.35"/>
  </r>
  <r>
    <s v="PBAD770150"/>
    <x v="2"/>
    <n v="1.24959"/>
    <n v="3.0819999999999999"/>
    <n v="1.38"/>
    <n v="9.81"/>
  </r>
  <r>
    <s v="PBAD770151"/>
    <x v="0"/>
    <n v="1.34964"/>
    <n v="2.7024999999999997"/>
    <n v="1.3915"/>
    <n v="9.65"/>
  </r>
  <r>
    <s v="PBAD770152"/>
    <x v="0"/>
    <n v="1.2488999999999999"/>
    <n v="2.5070000000000001"/>
    <n v="1.3684999999999998"/>
    <n v="10.37"/>
  </r>
  <r>
    <s v="PBAD770153"/>
    <x v="0"/>
    <n v="1.22176"/>
    <n v="2.875"/>
    <n v="1.3454999999999999"/>
    <n v="9.6199999999999992"/>
  </r>
  <r>
    <s v="PBAD770154"/>
    <x v="2"/>
    <n v="2.0744849999999997"/>
    <n v="2.6795"/>
    <n v="1.38"/>
    <n v="9.83"/>
  </r>
  <r>
    <s v="PBAD770155"/>
    <x v="3"/>
    <n v="1.8455199999999998"/>
    <n v="2.4609999999999999"/>
    <n v="1.3684999999999998"/>
    <n v="11.24"/>
  </r>
  <r>
    <s v="PBAD770156"/>
    <x v="0"/>
    <n v="2.0827649999999998"/>
    <n v="3.1164999999999998"/>
    <n v="1.2075"/>
    <n v="10.02"/>
  </r>
  <r>
    <s v="PBAD770157"/>
    <x v="1"/>
    <n v="2.2244449999999998"/>
    <n v="2.3114999999999997"/>
    <n v="1.1499999999999999"/>
    <n v="10.17"/>
  </r>
  <r>
    <s v="PBAD770158"/>
    <x v="4"/>
    <n v="1.4446299999999999"/>
    <n v="3.0704999999999996"/>
    <n v="1.4375"/>
    <n v="10.46"/>
  </r>
  <r>
    <s v="PBAD770159"/>
    <x v="3"/>
    <n v="1.9612099999999999"/>
    <n v="2.4954999999999998"/>
    <n v="1.3684999999999998"/>
    <n v="10.130000000000001"/>
  </r>
  <r>
    <s v="PBAD770160"/>
    <x v="2"/>
    <n v="1.789285"/>
    <n v="2.9209999999999998"/>
    <n v="1.3339999999999999"/>
    <n v="10.41"/>
  </r>
  <r>
    <s v="PBAD770161"/>
    <x v="1"/>
    <n v="1.332965"/>
    <n v="2.7484999999999999"/>
    <n v="1.2649999999999999"/>
    <n v="11"/>
  </r>
  <r>
    <s v="PBAD770162"/>
    <x v="2"/>
    <n v="1.4885599999999999"/>
    <n v="2.875"/>
    <n v="1.38"/>
    <n v="10.42"/>
  </r>
  <r>
    <s v="PBAD770163"/>
    <x v="3"/>
    <n v="1.2977749999999999"/>
    <n v="3.1164999999999998"/>
    <n v="1.3224999999999998"/>
    <n v="11.3"/>
  </r>
  <r>
    <s v="PBAD770164"/>
    <x v="4"/>
    <n v="2.2114499999999997"/>
    <n v="2.415"/>
    <n v="1.3569999999999998"/>
    <n v="10.34"/>
  </r>
  <r>
    <s v="PBAD770165"/>
    <x v="2"/>
    <n v="2.0902400000000001"/>
    <n v="2.7254999999999998"/>
    <n v="1.1729999999999998"/>
    <n v="11.09"/>
  </r>
  <r>
    <s v="PBAD770166"/>
    <x v="0"/>
    <n v="1.7159149999999999"/>
    <n v="3.0704999999999996"/>
    <n v="1.2994999999999999"/>
    <n v="10.16"/>
  </r>
  <r>
    <s v="PBAD770167"/>
    <x v="2"/>
    <n v="2.1795949999999999"/>
    <n v="2.9554999999999998"/>
    <n v="1.1499999999999999"/>
    <n v="11.05"/>
  </r>
  <r>
    <s v="PBAD770168"/>
    <x v="3"/>
    <n v="2.0166399999999998"/>
    <n v="2.8864999999999994"/>
    <n v="1.4029999999999998"/>
    <n v="11.49"/>
  </r>
  <r>
    <s v="PBAD770169"/>
    <x v="2"/>
    <n v="2.2140949999999999"/>
    <n v="2.5760000000000001"/>
    <n v="1.2649999999999999"/>
    <n v="10.199999999999999"/>
  </r>
  <r>
    <s v="PBAD770170"/>
    <x v="4"/>
    <n v="1.8896799999999998"/>
    <n v="2.8864999999999994"/>
    <n v="1.1844999999999999"/>
    <n v="9.74"/>
  </r>
  <r>
    <s v="PBAD770171"/>
    <x v="3"/>
    <n v="2.1548699999999998"/>
    <n v="2.6104999999999996"/>
    <n v="1.1499999999999999"/>
    <n v="9.9600000000000009"/>
  </r>
  <r>
    <s v="PBAD770172"/>
    <x v="1"/>
    <n v="1.2936349999999999"/>
    <n v="2.9094999999999995"/>
    <n v="1.2189999999999999"/>
    <n v="10.83"/>
  </r>
  <r>
    <s v="PBAD770173"/>
    <x v="3"/>
    <n v="1.437155"/>
    <n v="2.3459999999999996"/>
    <n v="1.4259999999999999"/>
    <n v="11.3"/>
  </r>
  <r>
    <s v="PBAD770174"/>
    <x v="0"/>
    <n v="2.1377349999999997"/>
    <n v="2.5644999999999998"/>
    <n v="1.2765"/>
    <n v="9.5500000000000007"/>
  </r>
  <r>
    <s v="PBAD770175"/>
    <x v="2"/>
    <n v="2.2986199999999997"/>
    <n v="2.7024999999999997"/>
    <n v="1.38"/>
    <n v="11.11"/>
  </r>
  <r>
    <s v="PBAD770176"/>
    <x v="3"/>
    <n v="1.313645"/>
    <n v="2.7944999999999998"/>
    <n v="1.2075"/>
    <n v="11.05"/>
  </r>
  <r>
    <s v="PBAD770177"/>
    <x v="0"/>
    <n v="2.1693599999999997"/>
    <n v="3.1509999999999998"/>
    <n v="1.4259999999999999"/>
    <n v="10.68"/>
  </r>
  <r>
    <s v="PBAD770178"/>
    <x v="0"/>
    <n v="1.9831749999999997"/>
    <n v="2.9669999999999996"/>
    <n v="1.2304999999999999"/>
    <n v="11.14"/>
  </r>
  <r>
    <s v="PBAD770179"/>
    <x v="4"/>
    <n v="1.4013899999999997"/>
    <n v="2.3919999999999999"/>
    <n v="1.1615"/>
    <n v="11.3"/>
  </r>
  <r>
    <s v="PBAD770180"/>
    <x v="4"/>
    <n v="1.1725399999999999"/>
    <n v="2.5644999999999998"/>
    <n v="1.1499999999999999"/>
    <n v="9.86"/>
  </r>
  <r>
    <s v="PBAD770181"/>
    <x v="2"/>
    <n v="2.0856400000000002"/>
    <n v="2.7715000000000001"/>
    <n v="1.4375"/>
    <n v="9.98"/>
  </r>
  <r>
    <s v="PBAD770182"/>
    <x v="3"/>
    <n v="1.4351999999999998"/>
    <n v="2.4609999999999999"/>
    <n v="1.1615"/>
    <n v="10.83"/>
  </r>
  <r>
    <s v="PBAD770183"/>
    <x v="3"/>
    <n v="1.2709799999999998"/>
    <n v="2.8059999999999996"/>
    <n v="1.3684999999999998"/>
    <n v="10.32"/>
  </r>
  <r>
    <s v="PBAD770184"/>
    <x v="4"/>
    <n v="2.1813199999999999"/>
    <n v="2.5989999999999998"/>
    <n v="1.1844999999999999"/>
    <n v="11.45"/>
  </r>
  <r>
    <s v="PBAD770185"/>
    <x v="4"/>
    <n v="1.8147"/>
    <n v="2.8174999999999999"/>
    <n v="1.3684999999999998"/>
    <n v="9.5500000000000007"/>
  </r>
  <r>
    <s v="PBAD770186"/>
    <x v="0"/>
    <n v="1.3911549999999999"/>
    <n v="2.6679999999999997"/>
    <n v="1.288"/>
    <n v="11.08"/>
  </r>
  <r>
    <s v="PBAD770187"/>
    <x v="2"/>
    <n v="1.6009149999999996"/>
    <n v="2.6795"/>
    <n v="1.3454999999999999"/>
    <n v="10.25"/>
  </r>
  <r>
    <s v="PBAD770188"/>
    <x v="4"/>
    <n v="1.7887099999999998"/>
    <n v="2.3574999999999995"/>
    <n v="1.2994999999999999"/>
    <n v="10.96"/>
  </r>
  <r>
    <s v="PBAD770189"/>
    <x v="0"/>
    <n v="1.5203"/>
    <n v="2.4494999999999996"/>
    <n v="1.3569999999999998"/>
    <n v="9.7799999999999994"/>
  </r>
  <r>
    <s v="PBAD770190"/>
    <x v="3"/>
    <n v="2.1017399999999995"/>
    <n v="2.6334999999999997"/>
    <n v="1.3454999999999999"/>
    <n v="11.3"/>
  </r>
  <r>
    <s v="PBAD770191"/>
    <x v="4"/>
    <n v="1.31813"/>
    <n v="2.8059999999999996"/>
    <n v="1.3454999999999999"/>
    <n v="11.27"/>
  </r>
  <r>
    <s v="PBAD770192"/>
    <x v="3"/>
    <n v="1.9380949999999999"/>
    <n v="3.0934999999999997"/>
    <n v="1.2649999999999999"/>
    <n v="11.07"/>
  </r>
  <r>
    <s v="PBAD770193"/>
    <x v="2"/>
    <n v="1.276845"/>
    <n v="2.8174999999999999"/>
    <n v="1.4259999999999999"/>
    <n v="10.199999999999999"/>
  </r>
  <r>
    <s v="PBAD770194"/>
    <x v="0"/>
    <n v="2.2002949999999997"/>
    <n v="2.484"/>
    <n v="1.4144999999999999"/>
    <n v="10.38"/>
  </r>
  <r>
    <s v="PBAD770195"/>
    <x v="0"/>
    <n v="1.5465199999999999"/>
    <n v="2.7715000000000001"/>
    <n v="1.196"/>
    <n v="9.7799999999999994"/>
  </r>
  <r>
    <s v="PBAD770196"/>
    <x v="3"/>
    <n v="1.668995"/>
    <n v="2.8405"/>
    <n v="1.4259999999999999"/>
    <n v="11.32"/>
  </r>
  <r>
    <s v="PBAD770197"/>
    <x v="0"/>
    <n v="2.1484299999999998"/>
    <n v="3.105"/>
    <n v="1.4375"/>
    <n v="10.34"/>
  </r>
  <r>
    <s v="PBAD770198"/>
    <x v="4"/>
    <n v="2.2028249999999998"/>
    <n v="3.0819999999999999"/>
    <n v="1.2649999999999999"/>
    <n v="9.58"/>
  </r>
  <r>
    <s v="PBAD770199"/>
    <x v="3"/>
    <n v="1.5004049999999998"/>
    <n v="2.8289999999999997"/>
    <n v="1.3684999999999998"/>
    <n v="11.01"/>
  </r>
  <r>
    <s v="PBAD770200"/>
    <x v="4"/>
    <n v="1.6004549999999997"/>
    <n v="2.7254999999999998"/>
    <n v="1.2189999999999999"/>
    <n v="10.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RR20230101"/>
    <x v="0"/>
    <n v="1.3870149999999999"/>
    <n v="3.0129999999999999"/>
    <n v="1.2649999999999999"/>
    <n v="9.9700000000000006"/>
  </r>
  <r>
    <s v="RR20230102"/>
    <x v="1"/>
    <n v="1.6298949999999999"/>
    <n v="3.0934999999999997"/>
    <n v="1.4029999999999998"/>
    <n v="9.9700000000000006"/>
  </r>
  <r>
    <s v="RR20230103"/>
    <x v="2"/>
    <n v="1.68222"/>
    <n v="2.8635000000000002"/>
    <n v="1.3454999999999999"/>
    <n v="11.28"/>
  </r>
  <r>
    <s v="RR20230104"/>
    <x v="3"/>
    <n v="1.1789799999999997"/>
    <n v="2.2999999999999998"/>
    <n v="1.242"/>
    <n v="11.33"/>
  </r>
  <r>
    <s v="RR20230105"/>
    <x v="0"/>
    <n v="1.86093"/>
    <n v="3.0129999999999999"/>
    <n v="1.3569999999999998"/>
    <n v="10.85"/>
  </r>
  <r>
    <s v="RR20230106"/>
    <x v="0"/>
    <n v="1.7926199999999999"/>
    <n v="2.7139999999999995"/>
    <n v="1.3339999999999999"/>
    <n v="11.32"/>
  </r>
  <r>
    <s v="RR20230107"/>
    <x v="4"/>
    <n v="1.5277749999999999"/>
    <n v="3.0014999999999996"/>
    <n v="1.3224999999999998"/>
    <n v="11.37"/>
  </r>
  <r>
    <s v="RR20230108"/>
    <x v="4"/>
    <n v="1.7353499999999997"/>
    <n v="2.9784999999999995"/>
    <n v="1.3454999999999999"/>
    <n v="9.91"/>
  </r>
  <r>
    <s v="RR20230109"/>
    <x v="4"/>
    <n v="1.3666599999999998"/>
    <n v="3.036"/>
    <n v="1.3224999999999998"/>
    <n v="9.6"/>
  </r>
  <r>
    <s v="RR20230110"/>
    <x v="3"/>
    <n v="1.5994199999999998"/>
    <n v="2.3919999999999999"/>
    <n v="1.3569999999999998"/>
    <n v="10.48"/>
  </r>
  <r>
    <s v="RR20230111"/>
    <x v="3"/>
    <n v="1.4440549999999999"/>
    <n v="2.6795"/>
    <n v="1.3224999999999998"/>
    <n v="10.23"/>
  </r>
  <r>
    <s v="RR20230112"/>
    <x v="2"/>
    <n v="2.23997"/>
    <n v="2.3804999999999996"/>
    <n v="1.3684999999999998"/>
    <n v="10.57"/>
  </r>
  <r>
    <s v="RR20230113"/>
    <x v="4"/>
    <n v="1.5194949999999998"/>
    <n v="2.8864999999999994"/>
    <n v="1.3339999999999999"/>
    <n v="10.27"/>
  </r>
  <r>
    <s v="RR20230114"/>
    <x v="0"/>
    <n v="1.207155"/>
    <n v="2.3344999999999998"/>
    <n v="1.196"/>
    <n v="9.5500000000000007"/>
  </r>
  <r>
    <s v="RR20230115"/>
    <x v="3"/>
    <n v="1.9554599999999998"/>
    <n v="2.5299999999999998"/>
    <n v="1.3915"/>
    <n v="10.17"/>
  </r>
  <r>
    <s v="RR20230116"/>
    <x v="2"/>
    <n v="1.4100149999999998"/>
    <n v="2.76"/>
    <n v="1.1729999999999998"/>
    <n v="10.5"/>
  </r>
  <r>
    <s v="RR20230117"/>
    <x v="4"/>
    <n v="1.62242"/>
    <n v="2.6449999999999996"/>
    <n v="1.2535000000000001"/>
    <n v="11.11"/>
  </r>
  <r>
    <s v="RR20230118"/>
    <x v="0"/>
    <n v="1.54376"/>
    <n v="3.0704999999999996"/>
    <n v="1.2189999999999999"/>
    <n v="10.11"/>
  </r>
  <r>
    <s v="RR20230119"/>
    <x v="3"/>
    <n v="1.9917999999999998"/>
    <n v="2.5414999999999996"/>
    <n v="1.4259999999999999"/>
    <n v="10.84"/>
  </r>
  <r>
    <s v="RR20230120"/>
    <x v="0"/>
    <n v="1.252235"/>
    <n v="2.4609999999999999"/>
    <n v="1.3339999999999999"/>
    <n v="10.42"/>
  </r>
  <r>
    <s v="RR20230121"/>
    <x v="3"/>
    <n v="1.7301749999999998"/>
    <n v="2.4494999999999996"/>
    <n v="1.1844999999999999"/>
    <n v="10.7"/>
  </r>
  <r>
    <s v="RR20230122"/>
    <x v="4"/>
    <n v="1.65439"/>
    <n v="3.1624999999999996"/>
    <n v="1.4144999999999999"/>
    <n v="10.37"/>
  </r>
  <r>
    <s v="RR20230123"/>
    <x v="2"/>
    <n v="2.0039899999999999"/>
    <n v="2.323"/>
    <n v="1.2535000000000001"/>
    <n v="9.68"/>
  </r>
  <r>
    <s v="RR20230124"/>
    <x v="0"/>
    <n v="1.8925549999999998"/>
    <n v="2.4264999999999999"/>
    <n v="1.2994999999999999"/>
    <n v="10.83"/>
  </r>
  <r>
    <s v="RR20230125"/>
    <x v="0"/>
    <n v="1.3443499999999999"/>
    <n v="2.9784999999999995"/>
    <n v="1.288"/>
    <n v="9.91"/>
  </r>
  <r>
    <s v="RR20230126"/>
    <x v="0"/>
    <n v="1.9526999999999999"/>
    <n v="2.323"/>
    <n v="1.3569999999999998"/>
    <n v="11.01"/>
  </r>
  <r>
    <s v="RR20230127"/>
    <x v="3"/>
    <n v="1.5374349999999999"/>
    <n v="2.9554999999999998"/>
    <n v="1.4029999999999998"/>
    <n v="10.17"/>
  </r>
  <r>
    <s v="RR20230128"/>
    <x v="4"/>
    <n v="1.7810049999999997"/>
    <n v="2.9899999999999998"/>
    <n v="1.2994999999999999"/>
    <n v="11.41"/>
  </r>
  <r>
    <s v="RR20230129"/>
    <x v="4"/>
    <n v="2.0199749999999996"/>
    <n v="2.6334999999999997"/>
    <n v="1.196"/>
    <n v="10.72"/>
  </r>
  <r>
    <s v="RR20230130"/>
    <x v="3"/>
    <n v="1.5795249999999998"/>
    <n v="2.6679999999999997"/>
    <n v="1.38"/>
    <n v="11.02"/>
  </r>
  <r>
    <s v="RR20230131"/>
    <x v="4"/>
    <n v="1.55779"/>
    <n v="2.9324999999999997"/>
    <n v="1.3109999999999997"/>
    <n v="10.86"/>
  </r>
  <r>
    <s v="RR20230132"/>
    <x v="0"/>
    <n v="1.9736299999999998"/>
    <n v="2.5644999999999998"/>
    <n v="1.242"/>
    <n v="10.47"/>
  </r>
  <r>
    <s v="RR20230133"/>
    <x v="4"/>
    <n v="2.0487250000000001"/>
    <n v="2.9669999999999996"/>
    <n v="1.4029999999999998"/>
    <n v="11.15"/>
  </r>
  <r>
    <s v="RR20230134"/>
    <x v="0"/>
    <n v="2.1576300000000002"/>
    <n v="2.6795"/>
    <n v="1.4259999999999999"/>
    <n v="10.47"/>
  </r>
  <r>
    <s v="RR20230135"/>
    <x v="0"/>
    <n v="2.025725"/>
    <n v="2.9669999999999996"/>
    <n v="1.38"/>
    <n v="10.53"/>
  </r>
  <r>
    <s v="RR20230136"/>
    <x v="3"/>
    <n v="1.3612549999999999"/>
    <n v="2.8864999999999994"/>
    <n v="1.2304999999999999"/>
    <n v="11.06"/>
  </r>
  <r>
    <s v="RR20230137"/>
    <x v="4"/>
    <n v="1.439225"/>
    <n v="2.8405"/>
    <n v="1.196"/>
    <n v="11.1"/>
  </r>
  <r>
    <s v="RR20230138"/>
    <x v="4"/>
    <n v="1.8707049999999998"/>
    <n v="3.0589999999999997"/>
    <n v="1.242"/>
    <n v="11.27"/>
  </r>
  <r>
    <s v="RR20230139"/>
    <x v="0"/>
    <n v="1.4455499999999997"/>
    <n v="2.4494999999999996"/>
    <n v="1.2304999999999999"/>
    <n v="9.66"/>
  </r>
  <r>
    <s v="RR20230140"/>
    <x v="0"/>
    <n v="1.75881"/>
    <n v="2.7484999999999999"/>
    <n v="1.4029999999999998"/>
    <n v="10.210000000000001"/>
  </r>
  <r>
    <s v="RR20230141"/>
    <x v="3"/>
    <n v="2.011695"/>
    <n v="2.7829999999999999"/>
    <n v="1.2765"/>
    <n v="10.54"/>
  </r>
  <r>
    <s v="RR20230142"/>
    <x v="4"/>
    <n v="1.5350199999999998"/>
    <n v="2.9094999999999995"/>
    <n v="1.4375"/>
    <n v="10.95"/>
  </r>
  <r>
    <s v="RR20230143"/>
    <x v="4"/>
    <n v="1.3131849999999998"/>
    <n v="3.0014999999999996"/>
    <n v="1.2994999999999999"/>
    <n v="11.47"/>
  </r>
  <r>
    <s v="RR20230144"/>
    <x v="3"/>
    <n v="1.3728699999999998"/>
    <n v="3.0474999999999999"/>
    <n v="1.1844999999999999"/>
    <n v="10.64"/>
  </r>
  <r>
    <s v="RR20230145"/>
    <x v="3"/>
    <n v="1.4902849999999999"/>
    <n v="2.323"/>
    <n v="1.3569999999999998"/>
    <n v="10.72"/>
  </r>
  <r>
    <s v="RR20230146"/>
    <x v="0"/>
    <n v="2.1537199999999999"/>
    <n v="2.3804999999999996"/>
    <n v="1.2994999999999999"/>
    <n v="10.51"/>
  </r>
  <r>
    <s v="RR20230147"/>
    <x v="2"/>
    <n v="1.3747099999999999"/>
    <n v="3.036"/>
    <n v="1.3109999999999997"/>
    <n v="9.77"/>
  </r>
  <r>
    <s v="RR20230148"/>
    <x v="4"/>
    <n v="1.7981400000000001"/>
    <n v="2.3804999999999996"/>
    <n v="1.2304999999999999"/>
    <n v="10.53"/>
  </r>
  <r>
    <s v="RR20230149"/>
    <x v="0"/>
    <n v="1.4484249999999999"/>
    <n v="2.4494999999999996"/>
    <n v="1.4144999999999999"/>
    <n v="10.35"/>
  </r>
  <r>
    <s v="RR20230150"/>
    <x v="2"/>
    <n v="1.24959"/>
    <n v="3.0819999999999999"/>
    <n v="1.38"/>
    <n v="9.81"/>
  </r>
  <r>
    <s v="RR20230151"/>
    <x v="0"/>
    <n v="1.34964"/>
    <n v="2.7024999999999997"/>
    <n v="1.3915"/>
    <n v="9.65"/>
  </r>
  <r>
    <s v="RR20230152"/>
    <x v="0"/>
    <n v="1.2488999999999999"/>
    <n v="2.5070000000000001"/>
    <n v="1.3684999999999998"/>
    <n v="10.37"/>
  </r>
  <r>
    <s v="RR20230153"/>
    <x v="0"/>
    <n v="1.22176"/>
    <n v="2.875"/>
    <n v="1.3454999999999999"/>
    <n v="9.6199999999999992"/>
  </r>
  <r>
    <s v="RR20230154"/>
    <x v="2"/>
    <n v="2.0744849999999997"/>
    <n v="2.6795"/>
    <n v="1.38"/>
    <n v="9.83"/>
  </r>
  <r>
    <s v="RR20230155"/>
    <x v="3"/>
    <n v="1.8455199999999998"/>
    <n v="2.4609999999999999"/>
    <n v="1.3684999999999998"/>
    <n v="11.24"/>
  </r>
  <r>
    <s v="RR20230156"/>
    <x v="0"/>
    <n v="2.0827649999999998"/>
    <n v="3.1164999999999998"/>
    <n v="1.2075"/>
    <n v="10.02"/>
  </r>
  <r>
    <s v="RR20230157"/>
    <x v="1"/>
    <n v="2.2244449999999998"/>
    <n v="2.3114999999999997"/>
    <n v="1.1499999999999999"/>
    <n v="10.17"/>
  </r>
  <r>
    <s v="RR20230158"/>
    <x v="4"/>
    <n v="1.4446299999999999"/>
    <n v="3.0704999999999996"/>
    <n v="1.4375"/>
    <n v="10.46"/>
  </r>
  <r>
    <s v="RR20230159"/>
    <x v="3"/>
    <n v="1.9612099999999999"/>
    <n v="2.4954999999999998"/>
    <n v="1.3684999999999998"/>
    <n v="10.130000000000001"/>
  </r>
  <r>
    <s v="RR20230160"/>
    <x v="2"/>
    <n v="1.789285"/>
    <n v="2.9209999999999998"/>
    <n v="1.3339999999999999"/>
    <n v="10.41"/>
  </r>
  <r>
    <s v="RR20230161"/>
    <x v="1"/>
    <n v="1.332965"/>
    <n v="2.7484999999999999"/>
    <n v="1.2649999999999999"/>
    <n v="11"/>
  </r>
  <r>
    <s v="RR20230162"/>
    <x v="2"/>
    <n v="1.4885599999999999"/>
    <n v="2.875"/>
    <n v="1.38"/>
    <n v="10.42"/>
  </r>
  <r>
    <s v="RR20230163"/>
    <x v="3"/>
    <n v="1.2977749999999999"/>
    <n v="3.1164999999999998"/>
    <n v="1.3224999999999998"/>
    <n v="11.3"/>
  </r>
  <r>
    <s v="RR20230164"/>
    <x v="4"/>
    <n v="2.2114499999999997"/>
    <n v="2.415"/>
    <n v="1.3569999999999998"/>
    <n v="10.34"/>
  </r>
  <r>
    <s v="RR20230165"/>
    <x v="2"/>
    <n v="2.0902400000000001"/>
    <n v="2.7254999999999998"/>
    <n v="1.1729999999999998"/>
    <n v="11.09"/>
  </r>
  <r>
    <s v="RR20230166"/>
    <x v="0"/>
    <n v="1.7159149999999999"/>
    <n v="3.0704999999999996"/>
    <n v="1.2994999999999999"/>
    <n v="10.16"/>
  </r>
  <r>
    <s v="RR20230167"/>
    <x v="2"/>
    <n v="2.1795949999999999"/>
    <n v="2.9554999999999998"/>
    <n v="1.1499999999999999"/>
    <n v="11.05"/>
  </r>
  <r>
    <s v="RR20230168"/>
    <x v="3"/>
    <n v="2.0166399999999998"/>
    <n v="2.8864999999999994"/>
    <n v="1.4029999999999998"/>
    <n v="11.49"/>
  </r>
  <r>
    <s v="RR20230169"/>
    <x v="2"/>
    <n v="2.2140949999999999"/>
    <n v="2.5760000000000001"/>
    <n v="1.2649999999999999"/>
    <n v="10.199999999999999"/>
  </r>
  <r>
    <s v="RR20230170"/>
    <x v="4"/>
    <n v="1.8896799999999998"/>
    <n v="2.8864999999999994"/>
    <n v="1.1844999999999999"/>
    <n v="9.74"/>
  </r>
  <r>
    <s v="RR20230171"/>
    <x v="3"/>
    <n v="2.1548699999999998"/>
    <n v="2.6104999999999996"/>
    <n v="1.1499999999999999"/>
    <n v="9.9600000000000009"/>
  </r>
  <r>
    <s v="RR20230172"/>
    <x v="1"/>
    <n v="1.2936349999999999"/>
    <n v="2.9094999999999995"/>
    <n v="1.2189999999999999"/>
    <n v="10.83"/>
  </r>
  <r>
    <s v="RR20230173"/>
    <x v="3"/>
    <n v="1.437155"/>
    <n v="2.3459999999999996"/>
    <n v="1.4259999999999999"/>
    <n v="11.3"/>
  </r>
  <r>
    <s v="RR20230174"/>
    <x v="0"/>
    <n v="2.1377349999999997"/>
    <n v="2.5644999999999998"/>
    <n v="1.2765"/>
    <n v="9.5500000000000007"/>
  </r>
  <r>
    <s v="RR20230175"/>
    <x v="2"/>
    <n v="2.2986199999999997"/>
    <n v="2.7024999999999997"/>
    <n v="1.38"/>
    <n v="11.11"/>
  </r>
  <r>
    <s v="RR20230176"/>
    <x v="3"/>
    <n v="1.313645"/>
    <n v="2.7944999999999998"/>
    <n v="1.2075"/>
    <n v="11.05"/>
  </r>
  <r>
    <s v="RR20230177"/>
    <x v="0"/>
    <n v="2.1693599999999997"/>
    <n v="3.1509999999999998"/>
    <n v="1.4259999999999999"/>
    <n v="10.68"/>
  </r>
  <r>
    <s v="RR20230178"/>
    <x v="0"/>
    <n v="1.9831749999999997"/>
    <n v="2.9669999999999996"/>
    <n v="1.2304999999999999"/>
    <n v="11.14"/>
  </r>
  <r>
    <s v="RR20230179"/>
    <x v="4"/>
    <n v="1.4013899999999997"/>
    <n v="2.3919999999999999"/>
    <n v="1.1615"/>
    <n v="11.3"/>
  </r>
  <r>
    <s v="RR20230180"/>
    <x v="4"/>
    <n v="1.1725399999999999"/>
    <n v="2.5644999999999998"/>
    <n v="1.1499999999999999"/>
    <n v="9.86"/>
  </r>
  <r>
    <s v="RR20230181"/>
    <x v="2"/>
    <n v="2.0856400000000002"/>
    <n v="2.7715000000000001"/>
    <n v="1.4375"/>
    <n v="9.98"/>
  </r>
  <r>
    <s v="RR20230182"/>
    <x v="3"/>
    <n v="1.4351999999999998"/>
    <n v="2.4609999999999999"/>
    <n v="1.1615"/>
    <n v="10.83"/>
  </r>
  <r>
    <s v="RR20230183"/>
    <x v="3"/>
    <n v="1.2709799999999998"/>
    <n v="2.8059999999999996"/>
    <n v="1.3684999999999998"/>
    <n v="10.32"/>
  </r>
  <r>
    <s v="RR20230184"/>
    <x v="4"/>
    <n v="2.1813199999999999"/>
    <n v="2.5989999999999998"/>
    <n v="1.1844999999999999"/>
    <n v="11.45"/>
  </r>
  <r>
    <s v="RR20230185"/>
    <x v="4"/>
    <n v="1.8147"/>
    <n v="2.8174999999999999"/>
    <n v="1.3684999999999998"/>
    <n v="9.5500000000000007"/>
  </r>
  <r>
    <s v="RR20230186"/>
    <x v="0"/>
    <n v="1.3911549999999999"/>
    <n v="2.6679999999999997"/>
    <n v="1.288"/>
    <n v="11.08"/>
  </r>
  <r>
    <s v="RR20230187"/>
    <x v="2"/>
    <n v="1.6009149999999996"/>
    <n v="2.6795"/>
    <n v="1.3454999999999999"/>
    <n v="10.25"/>
  </r>
  <r>
    <s v="RR20230188"/>
    <x v="4"/>
    <n v="1.7887099999999998"/>
    <n v="2.3574999999999995"/>
    <n v="1.2994999999999999"/>
    <n v="10.96"/>
  </r>
  <r>
    <s v="RR20230189"/>
    <x v="0"/>
    <n v="1.5203"/>
    <n v="2.4494999999999996"/>
    <n v="1.3569999999999998"/>
    <n v="9.7799999999999994"/>
  </r>
  <r>
    <s v="RR20230190"/>
    <x v="3"/>
    <n v="2.1017399999999995"/>
    <n v="2.6334999999999997"/>
    <n v="1.3454999999999999"/>
    <n v="11.3"/>
  </r>
  <r>
    <s v="RR20230191"/>
    <x v="4"/>
    <n v="1.31813"/>
    <n v="2.8059999999999996"/>
    <n v="1.3454999999999999"/>
    <n v="11.27"/>
  </r>
  <r>
    <s v="RR20230192"/>
    <x v="3"/>
    <n v="1.9380949999999999"/>
    <n v="3.0934999999999997"/>
    <n v="1.2649999999999999"/>
    <n v="11.07"/>
  </r>
  <r>
    <s v="RR20230193"/>
    <x v="2"/>
    <n v="1.276845"/>
    <n v="2.8174999999999999"/>
    <n v="1.4259999999999999"/>
    <n v="10.199999999999999"/>
  </r>
  <r>
    <s v="RR20230194"/>
    <x v="0"/>
    <n v="2.2002949999999997"/>
    <n v="2.484"/>
    <n v="1.4144999999999999"/>
    <n v="10.38"/>
  </r>
  <r>
    <s v="RR20230195"/>
    <x v="0"/>
    <n v="1.5465199999999999"/>
    <n v="2.7715000000000001"/>
    <n v="1.196"/>
    <n v="9.7799999999999994"/>
  </r>
  <r>
    <s v="RR20230196"/>
    <x v="3"/>
    <n v="1.668995"/>
    <n v="2.8405"/>
    <n v="1.4259999999999999"/>
    <n v="11.32"/>
  </r>
  <r>
    <s v="RR20230197"/>
    <x v="0"/>
    <n v="2.1484299999999998"/>
    <n v="3.105"/>
    <n v="1.4375"/>
    <n v="10.34"/>
  </r>
  <r>
    <s v="RR20230198"/>
    <x v="4"/>
    <n v="2.2028249999999998"/>
    <n v="3.0819999999999999"/>
    <n v="1.2649999999999999"/>
    <n v="9.58"/>
  </r>
  <r>
    <s v="RR20230199"/>
    <x v="3"/>
    <n v="1.5004049999999998"/>
    <n v="2.8289999999999997"/>
    <n v="1.3684999999999998"/>
    <n v="11.01"/>
  </r>
  <r>
    <s v="RR20230200"/>
    <x v="4"/>
    <n v="1.6004549999999997"/>
    <n v="2.7254999999999998"/>
    <n v="1.2189999999999999"/>
    <n v="10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749302-AAC0-5248-8C79-2E4683F55159}" name="PivotTable1" cacheId="3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I7" firstHeaderRow="1" firstDataRow="1" firstDataCol="1" rowPageCount="1" colPageCount="1"/>
  <pivotFields count="6">
    <pivotField showAll="0"/>
    <pivotField axis="axisPage" multipleItemSelectionAllowed="1" showAll="0">
      <items count="6">
        <item h="1" x="1"/>
        <item x="2"/>
        <item h="1" x="0"/>
        <item h="1" x="3"/>
        <item h="1" x="4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</pivotFields>
  <rowFields count="1">
    <field x="-2"/>
  </rowFields>
  <rowItems count="4">
    <i>
      <x/>
    </i>
    <i i="1">
      <x v="1"/>
    </i>
    <i i="2">
      <x v="2"/>
    </i>
    <i i="3">
      <x v="3"/>
    </i>
  </rowItems>
  <colItems count="1">
    <i/>
  </colItems>
  <pageFields count="1">
    <pageField fld="1" hier="-1"/>
  </pageFields>
  <dataFields count="4">
    <dataField name="Average of Material Cost" fld="2" subtotal="average" baseField="0" baseItem="0"/>
    <dataField name="Average of Labor Cost" fld="3" subtotal="average" baseField="0" baseItem="0"/>
    <dataField name="Average of Shipping Cost" fld="4" subtotal="average" baseField="0" baseItem="0"/>
    <dataField name="Average of Sales Price" fld="5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30CE3F-B0B5-C047-86EB-5878267FF4EE}" name="PivotTable2" cacheId="6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I7" firstHeaderRow="1" firstDataRow="1" firstDataCol="1" rowPageCount="1" colPageCount="1"/>
  <pivotFields count="6">
    <pivotField showAll="0"/>
    <pivotField axis="axisPage" multipleItemSelectionAllowed="1" showAll="0">
      <items count="6">
        <item h="1" x="1"/>
        <item x="0"/>
        <item h="1" x="3"/>
        <item h="1" x="2"/>
        <item h="1" x="4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</pivotFields>
  <rowFields count="1">
    <field x="-2"/>
  </rowFields>
  <rowItems count="4">
    <i>
      <x/>
    </i>
    <i i="1">
      <x v="1"/>
    </i>
    <i i="2">
      <x v="2"/>
    </i>
    <i i="3">
      <x v="3"/>
    </i>
  </rowItems>
  <colItems count="1">
    <i/>
  </colItems>
  <pageFields count="1">
    <pageField fld="1" hier="-1"/>
  </pageFields>
  <dataFields count="4">
    <dataField name="Average of Material Cost" fld="2" subtotal="average" baseField="0" baseItem="0"/>
    <dataField name="Average of Labor Cost" fld="3" subtotal="average" baseField="0" baseItem="0"/>
    <dataField name="Average of Shipping Cost" fld="4" subtotal="average" baseField="0" baseItem="0"/>
    <dataField name="Average of Sales Price" fld="5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5CBB-C36C-4FA4-B409-55513437AA6C}">
  <sheetPr>
    <tabColor rgb="FF92D050"/>
    <pageSetUpPr fitToPage="1"/>
  </sheetPr>
  <dimension ref="A1:XX1000"/>
  <sheetViews>
    <sheetView tabSelected="1" workbookViewId="0">
      <selection activeCell="H6" sqref="H6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6.5" style="2" customWidth="1"/>
    <col min="9" max="9" width="14.5" style="2" customWidth="1"/>
    <col min="10" max="10" width="11.33203125" style="2" bestFit="1" customWidth="1"/>
    <col min="11" max="16384" width="10.83203125" style="2"/>
  </cols>
  <sheetData>
    <row r="1" spans="1:10" ht="18" x14ac:dyDescent="0.2">
      <c r="A1" s="1"/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4" t="s">
        <v>2</v>
      </c>
      <c r="C4" s="18">
        <v>10.38</v>
      </c>
      <c r="E4" s="4" t="s">
        <v>7</v>
      </c>
      <c r="F4" s="5">
        <f>UnitRevenue*ProductionQuantity</f>
        <v>23126.640000000003</v>
      </c>
      <c r="H4" s="2" t="s">
        <v>256</v>
      </c>
    </row>
    <row r="5" spans="1:10" x14ac:dyDescent="0.15">
      <c r="B5" s="4" t="s">
        <v>3</v>
      </c>
      <c r="C5" s="18">
        <v>10000</v>
      </c>
      <c r="E5" s="4" t="s">
        <v>8</v>
      </c>
      <c r="F5" s="6">
        <f>IF(ProductionQuantity&gt;0,FixedCost,0)</f>
        <v>10000</v>
      </c>
      <c r="H5" s="2" t="s">
        <v>257</v>
      </c>
    </row>
    <row r="6" spans="1:10" ht="14" thickBot="1" x14ac:dyDescent="0.2">
      <c r="B6" s="4" t="s">
        <v>4</v>
      </c>
      <c r="C6" s="18">
        <v>5.89</v>
      </c>
      <c r="E6" s="4" t="s">
        <v>9</v>
      </c>
      <c r="F6" s="7">
        <f>MarginalCost*ProductionQuantity</f>
        <v>13122.92</v>
      </c>
    </row>
    <row r="7" spans="1:10" ht="14" thickBot="1" x14ac:dyDescent="0.2">
      <c r="B7" s="4"/>
      <c r="C7" s="17"/>
      <c r="E7" s="4" t="s">
        <v>10</v>
      </c>
      <c r="F7" s="11">
        <f>TotalRevenue-(TotalFixedCost+TotalVariableCost)</f>
        <v>3.7200000000048021</v>
      </c>
    </row>
    <row r="8" spans="1:10" ht="14" thickBot="1" x14ac:dyDescent="0.2">
      <c r="F8" s="8"/>
    </row>
    <row r="9" spans="1:10" ht="14" thickBot="1" x14ac:dyDescent="0.2">
      <c r="B9" s="4" t="s">
        <v>6</v>
      </c>
      <c r="C9" s="10">
        <v>2228</v>
      </c>
      <c r="E9" s="4" t="s">
        <v>11</v>
      </c>
      <c r="F9" s="12">
        <f>FixedCost/(UnitRevenue-MarginalCost)</f>
        <v>2227.1714922048991</v>
      </c>
    </row>
    <row r="11" spans="1:10" x14ac:dyDescent="0.15">
      <c r="B11" s="32"/>
      <c r="H11" s="14" t="s">
        <v>21</v>
      </c>
      <c r="I11" s="14"/>
      <c r="J11" s="14"/>
    </row>
    <row r="12" spans="1:10" x14ac:dyDescent="0.15">
      <c r="H12" s="2" t="s">
        <v>12</v>
      </c>
      <c r="I12" s="2" t="s">
        <v>13</v>
      </c>
      <c r="J12" s="2" t="s">
        <v>14</v>
      </c>
    </row>
    <row r="13" spans="1:10" x14ac:dyDescent="0.15">
      <c r="H13" s="2">
        <v>1900</v>
      </c>
      <c r="I13" s="22">
        <f>UnitRevenue*H13</f>
        <v>19722</v>
      </c>
      <c r="J13" s="22">
        <f>FixedCost+MarginalCost*H13</f>
        <v>21191</v>
      </c>
    </row>
    <row r="14" spans="1:10" x14ac:dyDescent="0.15">
      <c r="H14" s="2">
        <v>2000</v>
      </c>
      <c r="I14" s="22">
        <f>UnitRevenue*H14</f>
        <v>20760</v>
      </c>
      <c r="J14" s="22">
        <f>FixedCost+MarginalCost*H14</f>
        <v>21780</v>
      </c>
    </row>
    <row r="15" spans="1:10" x14ac:dyDescent="0.15">
      <c r="H15" s="2">
        <v>2100</v>
      </c>
      <c r="I15" s="22">
        <f>UnitRevenue*H15</f>
        <v>21798</v>
      </c>
      <c r="J15" s="22">
        <f>FixedCost+MarginalCost*H15</f>
        <v>22369</v>
      </c>
    </row>
    <row r="16" spans="1:10" x14ac:dyDescent="0.15">
      <c r="H16" s="2">
        <v>2200</v>
      </c>
      <c r="I16" s="22">
        <f>UnitRevenue*H16</f>
        <v>22836</v>
      </c>
      <c r="J16" s="22">
        <f>FixedCost+MarginalCost*H16</f>
        <v>22958</v>
      </c>
    </row>
    <row r="17" spans="8:10" x14ac:dyDescent="0.15">
      <c r="H17" s="2">
        <v>2300</v>
      </c>
      <c r="I17" s="22">
        <f>UnitRevenue*H17</f>
        <v>23874</v>
      </c>
      <c r="J17" s="22">
        <f>FixedCost+MarginalCost*H17</f>
        <v>23547</v>
      </c>
    </row>
    <row r="18" spans="8:10" x14ac:dyDescent="0.15">
      <c r="H18" s="2">
        <v>2400</v>
      </c>
      <c r="I18" s="22">
        <f>UnitRevenue*H18</f>
        <v>24912.000000000004</v>
      </c>
      <c r="J18" s="22">
        <f>FixedCost+MarginalCost*H18</f>
        <v>24136</v>
      </c>
    </row>
    <row r="19" spans="8:10" x14ac:dyDescent="0.15">
      <c r="H19" s="2">
        <v>2500</v>
      </c>
      <c r="I19" s="22">
        <f>UnitRevenue*H19</f>
        <v>25950.000000000004</v>
      </c>
      <c r="J19" s="22">
        <f>FixedCost+MarginalCost*H19</f>
        <v>24725</v>
      </c>
    </row>
    <row r="20" spans="8:10" x14ac:dyDescent="0.15">
      <c r="H20" s="2">
        <v>2600</v>
      </c>
      <c r="I20" s="22">
        <f>UnitRevenue*H20</f>
        <v>26988.000000000004</v>
      </c>
      <c r="J20" s="22">
        <f>FixedCost+MarginalCost*H20</f>
        <v>25314</v>
      </c>
    </row>
    <row r="1000" spans="648:648" ht="16" x14ac:dyDescent="0.2">
      <c r="XX1000" s="26">
        <v>82026</v>
      </c>
    </row>
  </sheetData>
  <printOptions headings="1" gridLines="1"/>
  <pageMargins left="0.75" right="0.7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2BF7-227D-4486-A9BE-6F2CF114CCBA}">
  <sheetPr>
    <tabColor rgb="FF92D050"/>
    <pageSetUpPr fitToPage="1"/>
  </sheetPr>
  <dimension ref="A1:XX1000"/>
  <sheetViews>
    <sheetView workbookViewId="0">
      <selection activeCell="H5" sqref="H5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8.6640625" style="2" customWidth="1"/>
    <col min="9" max="9" width="11" style="2" customWidth="1"/>
    <col min="10" max="10" width="12.33203125" style="2" bestFit="1" customWidth="1"/>
    <col min="11" max="16384" width="10.83203125" style="2"/>
  </cols>
  <sheetData>
    <row r="1" spans="1:10" ht="18" x14ac:dyDescent="0.2">
      <c r="A1" s="1"/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4" t="s">
        <v>2</v>
      </c>
      <c r="C4" s="18">
        <v>10.3</v>
      </c>
      <c r="E4" s="4" t="s">
        <v>7</v>
      </c>
      <c r="F4" s="5">
        <f>UnitRevenue*ProductionQuantity</f>
        <v>227382.80000000002</v>
      </c>
      <c r="H4" s="2" t="s">
        <v>256</v>
      </c>
    </row>
    <row r="5" spans="1:10" x14ac:dyDescent="0.15">
      <c r="B5" s="4" t="s">
        <v>3</v>
      </c>
      <c r="C5" s="9">
        <v>100000</v>
      </c>
      <c r="E5" s="4" t="s">
        <v>8</v>
      </c>
      <c r="F5" s="6">
        <f>IF(ProductionQuantity&gt;0,FixedCost,0)</f>
        <v>100000</v>
      </c>
      <c r="H5" s="2" t="s">
        <v>257</v>
      </c>
    </row>
    <row r="6" spans="1:10" ht="14" thickBot="1" x14ac:dyDescent="0.2">
      <c r="B6" s="4" t="s">
        <v>4</v>
      </c>
      <c r="C6" s="18">
        <v>5.77</v>
      </c>
      <c r="E6" s="4" t="s">
        <v>9</v>
      </c>
      <c r="F6" s="7">
        <f>MarginalCost*ProductionQuantity</f>
        <v>127378.51999999999</v>
      </c>
    </row>
    <row r="7" spans="1:10" ht="14" thickBot="1" x14ac:dyDescent="0.2">
      <c r="B7" s="4" t="s">
        <v>5</v>
      </c>
      <c r="C7" s="13"/>
      <c r="E7" s="4" t="s">
        <v>10</v>
      </c>
      <c r="F7" s="11">
        <f>TotalRevenue-(TotalFixedCost+TotalVariableCost)</f>
        <v>4.2800000000279397</v>
      </c>
    </row>
    <row r="8" spans="1:10" ht="14" thickBot="1" x14ac:dyDescent="0.2">
      <c r="F8" s="8"/>
    </row>
    <row r="9" spans="1:10" ht="14" thickBot="1" x14ac:dyDescent="0.2">
      <c r="B9" s="4" t="s">
        <v>6</v>
      </c>
      <c r="C9" s="10">
        <v>22076</v>
      </c>
      <c r="E9" s="4" t="s">
        <v>11</v>
      </c>
      <c r="F9" s="12">
        <f>FixedCost/(UnitRevenue-MarginalCost)</f>
        <v>22075.055187637965</v>
      </c>
    </row>
    <row r="11" spans="1:10" x14ac:dyDescent="0.15">
      <c r="B11" s="32"/>
      <c r="H11" s="14" t="s">
        <v>21</v>
      </c>
      <c r="I11" s="14"/>
      <c r="J11" s="14"/>
    </row>
    <row r="12" spans="1:10" x14ac:dyDescent="0.15">
      <c r="H12" s="2" t="s">
        <v>6</v>
      </c>
      <c r="I12" s="2" t="s">
        <v>13</v>
      </c>
      <c r="J12" s="2" t="s">
        <v>14</v>
      </c>
    </row>
    <row r="13" spans="1:10" x14ac:dyDescent="0.15">
      <c r="H13" s="2">
        <v>19000</v>
      </c>
      <c r="I13" s="22">
        <f>UnitRevenue*H13</f>
        <v>195700</v>
      </c>
      <c r="J13" s="22">
        <f>FixedCost+MarginalCost*H13</f>
        <v>209630</v>
      </c>
    </row>
    <row r="14" spans="1:10" x14ac:dyDescent="0.15">
      <c r="H14" s="2">
        <v>20000</v>
      </c>
      <c r="I14" s="22">
        <f>UnitRevenue*H14</f>
        <v>206000</v>
      </c>
      <c r="J14" s="22">
        <f>FixedCost+MarginalCost*H14</f>
        <v>215400</v>
      </c>
    </row>
    <row r="15" spans="1:10" x14ac:dyDescent="0.15">
      <c r="H15" s="2">
        <v>21000</v>
      </c>
      <c r="I15" s="22">
        <f>UnitRevenue*H15</f>
        <v>216300.00000000003</v>
      </c>
      <c r="J15" s="22">
        <f>FixedCost+MarginalCost*H15</f>
        <v>221170</v>
      </c>
    </row>
    <row r="16" spans="1:10" x14ac:dyDescent="0.15">
      <c r="H16" s="2">
        <v>22000</v>
      </c>
      <c r="I16" s="22">
        <f>UnitRevenue*H16</f>
        <v>226600.00000000003</v>
      </c>
      <c r="J16" s="22">
        <f>FixedCost+MarginalCost*H16</f>
        <v>226940</v>
      </c>
    </row>
    <row r="17" spans="8:10" x14ac:dyDescent="0.15">
      <c r="H17" s="2">
        <v>23000</v>
      </c>
      <c r="I17" s="22">
        <f>UnitRevenue*H17</f>
        <v>236900.00000000003</v>
      </c>
      <c r="J17" s="22">
        <f>FixedCost+MarginalCost*H17</f>
        <v>232710</v>
      </c>
    </row>
    <row r="18" spans="8:10" x14ac:dyDescent="0.15">
      <c r="H18" s="2">
        <v>24000</v>
      </c>
      <c r="I18" s="22">
        <f>UnitRevenue*H18</f>
        <v>247200.00000000003</v>
      </c>
      <c r="J18" s="22">
        <f>FixedCost+MarginalCost*H18</f>
        <v>238480</v>
      </c>
    </row>
    <row r="19" spans="8:10" x14ac:dyDescent="0.15">
      <c r="H19" s="2">
        <v>25000</v>
      </c>
      <c r="I19" s="22">
        <f>UnitRevenue*H19</f>
        <v>257500.00000000003</v>
      </c>
      <c r="J19" s="22">
        <f>FixedCost+MarginalCost*H19</f>
        <v>244250</v>
      </c>
    </row>
    <row r="20" spans="8:10" x14ac:dyDescent="0.15">
      <c r="H20" s="2">
        <v>26000</v>
      </c>
      <c r="I20" s="22">
        <f>UnitRevenue*H20</f>
        <v>267800</v>
      </c>
      <c r="J20" s="22">
        <f>FixedCost+MarginalCost*H20</f>
        <v>250020</v>
      </c>
    </row>
    <row r="21" spans="8:10" x14ac:dyDescent="0.15">
      <c r="H21" s="2">
        <v>27000</v>
      </c>
      <c r="I21" s="22">
        <f>UnitRevenue*H21</f>
        <v>278100</v>
      </c>
      <c r="J21" s="22">
        <f>FixedCost+MarginalCost*H21</f>
        <v>255790</v>
      </c>
    </row>
    <row r="1000" spans="648:648" ht="16" x14ac:dyDescent="0.2">
      <c r="XX1000" s="26">
        <v>82026</v>
      </c>
    </row>
  </sheetData>
  <printOptions headings="1" gridLines="1"/>
  <pageMargins left="0.75" right="0.75" top="1" bottom="1" header="0.5" footer="0.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C358-A4A0-47F6-9766-BF30F0E8BAC5}">
  <sheetPr>
    <tabColor rgb="FF92D050"/>
    <pageSetUpPr fitToPage="1"/>
  </sheetPr>
  <dimension ref="A1:XX1000"/>
  <sheetViews>
    <sheetView workbookViewId="0">
      <selection activeCell="B41" sqref="B41"/>
    </sheetView>
  </sheetViews>
  <sheetFormatPr baseColWidth="10" defaultColWidth="10.83203125" defaultRowHeight="13" x14ac:dyDescent="0.15"/>
  <cols>
    <col min="1" max="1" width="11.83203125" style="2" customWidth="1"/>
    <col min="2" max="2" width="16.83203125" style="2" customWidth="1"/>
    <col min="3" max="3" width="8.5" style="2" bestFit="1" customWidth="1"/>
    <col min="4" max="4" width="21.83203125" style="2" customWidth="1"/>
    <col min="5" max="5" width="12.5" style="2" customWidth="1"/>
    <col min="6" max="6" width="14.83203125" style="2" bestFit="1" customWidth="1"/>
    <col min="7" max="7" width="17.6640625" style="2" customWidth="1"/>
    <col min="8" max="8" width="15.5" style="2" customWidth="1"/>
    <col min="9" max="16384" width="10.83203125" style="2"/>
  </cols>
  <sheetData>
    <row r="1" spans="1:8" x14ac:dyDescent="0.15">
      <c r="B1" s="3" t="s">
        <v>15</v>
      </c>
      <c r="D1" s="3" t="s">
        <v>16</v>
      </c>
    </row>
    <row r="2" spans="1:8" x14ac:dyDescent="0.15">
      <c r="A2" s="4" t="s">
        <v>3</v>
      </c>
      <c r="B2" s="9">
        <v>150000</v>
      </c>
      <c r="D2" s="9">
        <v>550000</v>
      </c>
      <c r="F2" s="27" t="s">
        <v>22</v>
      </c>
      <c r="G2" s="27"/>
      <c r="H2" s="27"/>
    </row>
    <row r="3" spans="1:8" ht="14" thickBot="1" x14ac:dyDescent="0.2">
      <c r="A3" s="4" t="s">
        <v>17</v>
      </c>
      <c r="B3" s="18">
        <v>300</v>
      </c>
      <c r="D3" s="18">
        <v>250</v>
      </c>
      <c r="F3" s="2" t="s">
        <v>12</v>
      </c>
      <c r="G3" s="2" t="s">
        <v>19</v>
      </c>
      <c r="H3" s="2" t="s">
        <v>20</v>
      </c>
    </row>
    <row r="4" spans="1:8" ht="14" thickBot="1" x14ac:dyDescent="0.2">
      <c r="A4" s="4" t="s">
        <v>18</v>
      </c>
      <c r="B4" s="11">
        <f>PurchaseFixedCost+PurchaseUnitCost*Q</f>
        <v>2550000</v>
      </c>
      <c r="D4" s="11">
        <f>ManufactureFixedCost+ManufactureUnitCost*Q</f>
        <v>2550000</v>
      </c>
      <c r="F4" s="2">
        <v>4000</v>
      </c>
      <c r="G4" s="22">
        <f>ManufactureFixedCost+ManufactureUnitCost*F4</f>
        <v>1550000</v>
      </c>
      <c r="H4" s="22">
        <f>PurchaseFixedCost+PurchaseUnitCost*F4</f>
        <v>1350000</v>
      </c>
    </row>
    <row r="5" spans="1:8" x14ac:dyDescent="0.15">
      <c r="A5" s="4"/>
      <c r="D5" s="15"/>
      <c r="F5" s="2">
        <v>5000</v>
      </c>
      <c r="G5" s="22">
        <f>ManufactureFixedCost+ManufactureUnitCost*F5</f>
        <v>1800000</v>
      </c>
      <c r="H5" s="22">
        <f>PurchaseFixedCost+PurchaseUnitCost*F5</f>
        <v>1650000</v>
      </c>
    </row>
    <row r="6" spans="1:8" x14ac:dyDescent="0.15">
      <c r="A6" s="4"/>
      <c r="B6" s="4" t="s">
        <v>239</v>
      </c>
      <c r="C6" s="16">
        <v>8000</v>
      </c>
      <c r="D6" s="15"/>
      <c r="F6" s="2">
        <v>6000</v>
      </c>
      <c r="G6" s="22">
        <f>ManufactureFixedCost+ManufactureUnitCost*F6</f>
        <v>2050000</v>
      </c>
      <c r="H6" s="22">
        <f>PurchaseFixedCost+PurchaseUnitCost*F6</f>
        <v>1950000</v>
      </c>
    </row>
    <row r="7" spans="1:8" x14ac:dyDescent="0.15">
      <c r="F7" s="2">
        <v>7000</v>
      </c>
      <c r="G7" s="22">
        <f>ManufactureFixedCost+ManufactureUnitCost*F7</f>
        <v>2300000</v>
      </c>
      <c r="H7" s="22">
        <f>PurchaseFixedCost+PurchaseUnitCost*F7</f>
        <v>2250000</v>
      </c>
    </row>
    <row r="8" spans="1:8" x14ac:dyDescent="0.15">
      <c r="A8" s="4"/>
      <c r="B8" s="32"/>
      <c r="D8" s="15"/>
      <c r="F8" s="2">
        <v>8000</v>
      </c>
      <c r="G8" s="22">
        <f>ManufactureFixedCost+ManufactureUnitCost*F8</f>
        <v>2550000</v>
      </c>
      <c r="H8" s="22">
        <f>PurchaseFixedCost+PurchaseUnitCost*F8</f>
        <v>2550000</v>
      </c>
    </row>
    <row r="9" spans="1:8" x14ac:dyDescent="0.15">
      <c r="E9" s="8"/>
      <c r="F9" s="2">
        <v>9000</v>
      </c>
      <c r="G9" s="22">
        <f>ManufactureFixedCost+ManufactureUnitCost*F9</f>
        <v>2800000</v>
      </c>
      <c r="H9" s="22">
        <f>PurchaseFixedCost+PurchaseUnitCost*F9</f>
        <v>2850000</v>
      </c>
    </row>
    <row r="10" spans="1:8" x14ac:dyDescent="0.15">
      <c r="F10" s="2">
        <v>10000</v>
      </c>
      <c r="G10" s="22">
        <f>ManufactureFixedCost+ManufactureUnitCost*F10</f>
        <v>3050000</v>
      </c>
      <c r="H10" s="22">
        <f>PurchaseFixedCost+PurchaseUnitCost*F10</f>
        <v>3150000</v>
      </c>
    </row>
    <row r="11" spans="1:8" x14ac:dyDescent="0.15">
      <c r="F11" s="2">
        <v>11000</v>
      </c>
      <c r="G11" s="22">
        <f>ManufactureFixedCost+ManufactureUnitCost*F11</f>
        <v>3300000</v>
      </c>
      <c r="H11" s="22">
        <f>PurchaseFixedCost+PurchaseUnitCost*F11</f>
        <v>3450000</v>
      </c>
    </row>
    <row r="12" spans="1:8" x14ac:dyDescent="0.15">
      <c r="F12" s="2">
        <v>12000</v>
      </c>
      <c r="G12" s="22">
        <f>ManufactureFixedCost+ManufactureUnitCost*F12</f>
        <v>3550000</v>
      </c>
      <c r="H12" s="22">
        <f>PurchaseFixedCost+PurchaseUnitCost*F12</f>
        <v>3750000</v>
      </c>
    </row>
    <row r="44" spans="2:2" x14ac:dyDescent="0.15">
      <c r="B44" s="2" t="s">
        <v>256</v>
      </c>
    </row>
    <row r="45" spans="2:2" x14ac:dyDescent="0.15">
      <c r="B45" s="2" t="s">
        <v>258</v>
      </c>
    </row>
    <row r="1000" spans="648:648" ht="16" x14ac:dyDescent="0.2">
      <c r="XX1000" s="26">
        <v>82026</v>
      </c>
    </row>
  </sheetData>
  <mergeCells count="1">
    <mergeCell ref="F2:H2"/>
  </mergeCells>
  <printOptions headings="1" gridLines="1"/>
  <pageMargins left="0.75" right="0.75" top="1" bottom="1" header="0.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3A77-7283-49F4-8CE9-5CCE213E7D34}">
  <sheetPr>
    <tabColor rgb="FF92D050"/>
  </sheetPr>
  <dimension ref="A1:XX1000"/>
  <sheetViews>
    <sheetView workbookViewId="0">
      <selection activeCell="E41" sqref="E41"/>
    </sheetView>
  </sheetViews>
  <sheetFormatPr baseColWidth="10" defaultColWidth="8.83203125" defaultRowHeight="13" x14ac:dyDescent="0.2"/>
  <cols>
    <col min="1" max="1" width="9.83203125" bestFit="1" customWidth="1"/>
    <col min="2" max="2" width="15.6640625" bestFit="1" customWidth="1"/>
    <col min="5" max="5" width="76.5" customWidth="1"/>
    <col min="6" max="6" width="9.1640625" customWidth="1"/>
  </cols>
  <sheetData>
    <row r="1" spans="1:20" x14ac:dyDescent="0.2">
      <c r="A1" t="s">
        <v>240</v>
      </c>
      <c r="B1" t="s">
        <v>241</v>
      </c>
    </row>
    <row r="2" spans="1:20" x14ac:dyDescent="0.2">
      <c r="A2" s="23">
        <v>43616</v>
      </c>
      <c r="B2" s="20">
        <v>168.4</v>
      </c>
      <c r="E2" t="s">
        <v>242</v>
      </c>
      <c r="F2" s="24">
        <v>0.56379999999999997</v>
      </c>
      <c r="G2" s="20"/>
      <c r="H2" s="20"/>
      <c r="I2" t="s">
        <v>254</v>
      </c>
      <c r="J2" s="34">
        <f>A119+180</f>
        <v>43913</v>
      </c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x14ac:dyDescent="0.2">
      <c r="A3" s="23">
        <v>43617</v>
      </c>
      <c r="B3" s="20">
        <v>171.07499999999999</v>
      </c>
      <c r="E3" t="s">
        <v>243</v>
      </c>
      <c r="F3" s="25">
        <v>211.56</v>
      </c>
      <c r="I3">
        <v>0.14069999999999999</v>
      </c>
    </row>
    <row r="4" spans="1:20" x14ac:dyDescent="0.2">
      <c r="A4" s="23">
        <v>43618</v>
      </c>
      <c r="B4" s="20">
        <v>171.375</v>
      </c>
      <c r="E4" s="19" t="s">
        <v>245</v>
      </c>
      <c r="I4">
        <v>-5967</v>
      </c>
    </row>
    <row r="5" spans="1:20" x14ac:dyDescent="0.2">
      <c r="A5" s="23">
        <v>43619</v>
      </c>
      <c r="B5" s="20">
        <v>172.3</v>
      </c>
      <c r="E5" t="s">
        <v>244</v>
      </c>
      <c r="I5" t="s">
        <v>255</v>
      </c>
      <c r="J5">
        <f>J2*I3+I4</f>
        <v>211.55909999999949</v>
      </c>
    </row>
    <row r="6" spans="1:20" x14ac:dyDescent="0.2">
      <c r="A6" s="23">
        <v>43620</v>
      </c>
      <c r="B6" s="20">
        <v>174.27500000000001</v>
      </c>
      <c r="E6" t="s">
        <v>246</v>
      </c>
    </row>
    <row r="7" spans="1:20" x14ac:dyDescent="0.2">
      <c r="A7" s="23">
        <v>43621</v>
      </c>
      <c r="B7" s="20">
        <v>175.5</v>
      </c>
    </row>
    <row r="8" spans="1:20" x14ac:dyDescent="0.2">
      <c r="A8" s="23">
        <v>43622</v>
      </c>
      <c r="B8" s="20">
        <v>174.75</v>
      </c>
    </row>
    <row r="9" spans="1:20" x14ac:dyDescent="0.2">
      <c r="A9" s="23">
        <v>43623</v>
      </c>
      <c r="B9" s="20">
        <v>175.75</v>
      </c>
    </row>
    <row r="10" spans="1:20" x14ac:dyDescent="0.2">
      <c r="A10" s="23">
        <v>43624</v>
      </c>
      <c r="B10" s="20">
        <v>176.47499999999999</v>
      </c>
    </row>
    <row r="11" spans="1:20" x14ac:dyDescent="0.2">
      <c r="A11" s="23">
        <v>43625</v>
      </c>
      <c r="B11" s="20">
        <v>175.42500000000001</v>
      </c>
    </row>
    <row r="12" spans="1:20" x14ac:dyDescent="0.2">
      <c r="A12" s="23">
        <v>43626</v>
      </c>
      <c r="B12" s="20">
        <v>174.1</v>
      </c>
    </row>
    <row r="13" spans="1:20" x14ac:dyDescent="0.2">
      <c r="A13" s="23">
        <v>43627</v>
      </c>
      <c r="B13" s="20">
        <v>173.97499999999999</v>
      </c>
    </row>
    <row r="14" spans="1:20" x14ac:dyDescent="0.2">
      <c r="A14" s="23">
        <v>43628</v>
      </c>
      <c r="B14" s="20">
        <v>174.3</v>
      </c>
    </row>
    <row r="15" spans="1:20" x14ac:dyDescent="0.2">
      <c r="A15" s="23">
        <v>43629</v>
      </c>
      <c r="B15" s="20">
        <v>174.3</v>
      </c>
    </row>
    <row r="16" spans="1:20" x14ac:dyDescent="0.2">
      <c r="A16" s="23">
        <v>43630</v>
      </c>
      <c r="B16" s="20">
        <v>174.52500000000001</v>
      </c>
    </row>
    <row r="17" spans="1:2" x14ac:dyDescent="0.2">
      <c r="A17" s="23">
        <v>43631</v>
      </c>
      <c r="B17" s="20">
        <v>175.45</v>
      </c>
    </row>
    <row r="18" spans="1:2" x14ac:dyDescent="0.2">
      <c r="A18" s="23">
        <v>43632</v>
      </c>
      <c r="B18" s="20">
        <v>175.17500000000001</v>
      </c>
    </row>
    <row r="19" spans="1:2" x14ac:dyDescent="0.2">
      <c r="A19" s="23">
        <v>43633</v>
      </c>
      <c r="B19" s="20">
        <v>164.875</v>
      </c>
    </row>
    <row r="20" spans="1:2" x14ac:dyDescent="0.2">
      <c r="A20" s="23">
        <v>43634</v>
      </c>
      <c r="B20" s="20">
        <v>162.9</v>
      </c>
    </row>
    <row r="21" spans="1:2" x14ac:dyDescent="0.2">
      <c r="A21" s="23">
        <v>43635</v>
      </c>
      <c r="B21" s="20">
        <v>161.65</v>
      </c>
    </row>
    <row r="22" spans="1:2" x14ac:dyDescent="0.2">
      <c r="A22" s="23">
        <v>43636</v>
      </c>
      <c r="B22" s="20">
        <v>161.57499999999999</v>
      </c>
    </row>
    <row r="23" spans="1:2" x14ac:dyDescent="0.2">
      <c r="A23" s="23">
        <v>43637</v>
      </c>
      <c r="B23" s="20">
        <v>161.92500000000001</v>
      </c>
    </row>
    <row r="24" spans="1:2" x14ac:dyDescent="0.2">
      <c r="A24" s="23">
        <v>43638</v>
      </c>
      <c r="B24" s="20">
        <v>162.42500000000001</v>
      </c>
    </row>
    <row r="25" spans="1:2" x14ac:dyDescent="0.2">
      <c r="A25" s="23">
        <v>43639</v>
      </c>
      <c r="B25" s="20">
        <v>163.92500000000001</v>
      </c>
    </row>
    <row r="26" spans="1:2" x14ac:dyDescent="0.2">
      <c r="A26" s="23">
        <v>43640</v>
      </c>
      <c r="B26" s="20">
        <v>163</v>
      </c>
    </row>
    <row r="27" spans="1:2" x14ac:dyDescent="0.2">
      <c r="A27" s="23">
        <v>43641</v>
      </c>
      <c r="B27" s="20">
        <v>162.94999999999999</v>
      </c>
    </row>
    <row r="28" spans="1:2" x14ac:dyDescent="0.2">
      <c r="A28" s="23">
        <v>43642</v>
      </c>
      <c r="B28" s="20">
        <v>164.4</v>
      </c>
    </row>
    <row r="29" spans="1:2" x14ac:dyDescent="0.2">
      <c r="A29" s="23">
        <v>43643</v>
      </c>
      <c r="B29" s="20">
        <v>164.32499999999999</v>
      </c>
    </row>
    <row r="30" spans="1:2" x14ac:dyDescent="0.2">
      <c r="A30" s="23">
        <v>43644</v>
      </c>
      <c r="B30" s="20">
        <v>163.875</v>
      </c>
    </row>
    <row r="31" spans="1:2" x14ac:dyDescent="0.2">
      <c r="A31" s="23">
        <v>43645</v>
      </c>
      <c r="B31" s="20">
        <v>164.82499999999999</v>
      </c>
    </row>
    <row r="32" spans="1:2" x14ac:dyDescent="0.2">
      <c r="A32" s="23">
        <v>43646</v>
      </c>
      <c r="B32" s="20">
        <v>165.52500000000001</v>
      </c>
    </row>
    <row r="33" spans="1:5" x14ac:dyDescent="0.2">
      <c r="A33" s="23">
        <v>43647</v>
      </c>
      <c r="B33" s="20">
        <v>165.72499999999999</v>
      </c>
    </row>
    <row r="34" spans="1:5" x14ac:dyDescent="0.2">
      <c r="A34" s="23">
        <v>43648</v>
      </c>
      <c r="B34" s="20">
        <v>165.05</v>
      </c>
    </row>
    <row r="35" spans="1:5" x14ac:dyDescent="0.2">
      <c r="A35" s="23">
        <v>43649</v>
      </c>
      <c r="B35" s="20">
        <v>164.27500000000001</v>
      </c>
    </row>
    <row r="36" spans="1:5" x14ac:dyDescent="0.2">
      <c r="A36" s="23">
        <v>43650</v>
      </c>
      <c r="B36" s="20">
        <v>166.1</v>
      </c>
    </row>
    <row r="37" spans="1:5" x14ac:dyDescent="0.2">
      <c r="A37" s="23">
        <v>43651</v>
      </c>
      <c r="B37" s="20">
        <v>167.3</v>
      </c>
      <c r="E37" s="31" t="s">
        <v>256</v>
      </c>
    </row>
    <row r="38" spans="1:5" x14ac:dyDescent="0.2">
      <c r="A38" s="23">
        <v>43652</v>
      </c>
      <c r="B38" s="20">
        <v>167.35</v>
      </c>
      <c r="E38" s="31" t="s">
        <v>259</v>
      </c>
    </row>
    <row r="39" spans="1:5" x14ac:dyDescent="0.2">
      <c r="A39" s="23">
        <v>43653</v>
      </c>
      <c r="B39" s="20">
        <v>168.875</v>
      </c>
    </row>
    <row r="40" spans="1:5" x14ac:dyDescent="0.2">
      <c r="A40" s="23">
        <v>43654</v>
      </c>
      <c r="B40" s="20">
        <v>169.125</v>
      </c>
    </row>
    <row r="41" spans="1:5" x14ac:dyDescent="0.2">
      <c r="A41" s="23">
        <v>43655</v>
      </c>
      <c r="B41" s="20">
        <v>174.9</v>
      </c>
    </row>
    <row r="42" spans="1:5" x14ac:dyDescent="0.2">
      <c r="A42" s="23">
        <v>43656</v>
      </c>
      <c r="B42" s="20">
        <v>176.42500000000001</v>
      </c>
    </row>
    <row r="43" spans="1:5" x14ac:dyDescent="0.2">
      <c r="A43" s="23">
        <v>43657</v>
      </c>
      <c r="B43" s="20">
        <v>177.15</v>
      </c>
    </row>
    <row r="44" spans="1:5" x14ac:dyDescent="0.2">
      <c r="A44" s="23">
        <v>43658</v>
      </c>
      <c r="B44" s="20">
        <v>179.82499999999999</v>
      </c>
    </row>
    <row r="45" spans="1:5" x14ac:dyDescent="0.2">
      <c r="A45" s="23">
        <v>43659</v>
      </c>
      <c r="B45" s="20">
        <v>179</v>
      </c>
    </row>
    <row r="46" spans="1:5" x14ac:dyDescent="0.2">
      <c r="A46" s="23">
        <v>43660</v>
      </c>
      <c r="B46" s="20">
        <v>178.77500000000001</v>
      </c>
    </row>
    <row r="47" spans="1:5" x14ac:dyDescent="0.2">
      <c r="A47" s="23">
        <v>43661</v>
      </c>
      <c r="B47" s="20">
        <v>178.22499999999999</v>
      </c>
    </row>
    <row r="48" spans="1:5" x14ac:dyDescent="0.2">
      <c r="A48" s="23">
        <v>43662</v>
      </c>
      <c r="B48" s="20">
        <v>179.07499999999999</v>
      </c>
    </row>
    <row r="49" spans="1:2" x14ac:dyDescent="0.2">
      <c r="A49" s="23">
        <v>43663</v>
      </c>
      <c r="B49" s="20">
        <v>179.42500000000001</v>
      </c>
    </row>
    <row r="50" spans="1:2" x14ac:dyDescent="0.2">
      <c r="A50" s="23">
        <v>43664</v>
      </c>
      <c r="B50" s="20">
        <v>177.45</v>
      </c>
    </row>
    <row r="51" spans="1:2" x14ac:dyDescent="0.2">
      <c r="A51" s="23">
        <v>43665</v>
      </c>
      <c r="B51" s="20">
        <v>177.57499999999999</v>
      </c>
    </row>
    <row r="52" spans="1:2" x14ac:dyDescent="0.2">
      <c r="A52" s="23">
        <v>43666</v>
      </c>
      <c r="B52" s="20">
        <v>178.35</v>
      </c>
    </row>
    <row r="53" spans="1:2" x14ac:dyDescent="0.2">
      <c r="A53" s="23">
        <v>43667</v>
      </c>
      <c r="B53" s="20">
        <v>177.125</v>
      </c>
    </row>
    <row r="54" spans="1:2" x14ac:dyDescent="0.2">
      <c r="A54" s="23">
        <v>43668</v>
      </c>
      <c r="B54" s="20">
        <v>177.25</v>
      </c>
    </row>
    <row r="55" spans="1:2" x14ac:dyDescent="0.2">
      <c r="A55" s="23">
        <v>43669</v>
      </c>
      <c r="B55" s="20">
        <v>177.65</v>
      </c>
    </row>
    <row r="56" spans="1:2" x14ac:dyDescent="0.2">
      <c r="A56" s="23">
        <v>43670</v>
      </c>
      <c r="B56" s="20">
        <v>177.5</v>
      </c>
    </row>
    <row r="57" spans="1:2" x14ac:dyDescent="0.2">
      <c r="A57" s="23">
        <v>43671</v>
      </c>
      <c r="B57" s="20">
        <v>177.7</v>
      </c>
    </row>
    <row r="58" spans="1:2" x14ac:dyDescent="0.2">
      <c r="A58" s="23">
        <v>43672</v>
      </c>
      <c r="B58" s="20">
        <v>179.3</v>
      </c>
    </row>
    <row r="59" spans="1:2" x14ac:dyDescent="0.2">
      <c r="A59" s="23">
        <v>43673</v>
      </c>
      <c r="B59" s="20">
        <v>179.625</v>
      </c>
    </row>
    <row r="60" spans="1:2" x14ac:dyDescent="0.2">
      <c r="A60" s="23">
        <v>43674</v>
      </c>
      <c r="B60" s="20">
        <v>179.75</v>
      </c>
    </row>
    <row r="61" spans="1:2" x14ac:dyDescent="0.2">
      <c r="A61" s="23">
        <v>43675</v>
      </c>
      <c r="B61" s="20">
        <v>181.5</v>
      </c>
    </row>
    <row r="62" spans="1:2" x14ac:dyDescent="0.2">
      <c r="A62" s="23">
        <v>43676</v>
      </c>
      <c r="B62" s="20">
        <v>176.82499999999999</v>
      </c>
    </row>
    <row r="63" spans="1:2" x14ac:dyDescent="0.2">
      <c r="A63" s="23">
        <v>43677</v>
      </c>
      <c r="B63" s="20">
        <v>174.95</v>
      </c>
    </row>
    <row r="64" spans="1:2" x14ac:dyDescent="0.2">
      <c r="A64" s="23">
        <v>43678</v>
      </c>
      <c r="B64" s="20">
        <v>174.57499999999999</v>
      </c>
    </row>
    <row r="65" spans="1:2" x14ac:dyDescent="0.2">
      <c r="A65" s="23">
        <v>43679</v>
      </c>
      <c r="B65" s="20">
        <v>177</v>
      </c>
    </row>
    <row r="66" spans="1:2" x14ac:dyDescent="0.2">
      <c r="A66" s="23">
        <v>43680</v>
      </c>
      <c r="B66" s="20">
        <v>177.2</v>
      </c>
    </row>
    <row r="67" spans="1:2" x14ac:dyDescent="0.2">
      <c r="A67" s="23">
        <v>43681</v>
      </c>
      <c r="B67" s="20">
        <v>178.82499999999999</v>
      </c>
    </row>
    <row r="68" spans="1:2" x14ac:dyDescent="0.2">
      <c r="A68" s="23">
        <v>43682</v>
      </c>
      <c r="B68" s="20">
        <v>176.875</v>
      </c>
    </row>
    <row r="69" spans="1:2" x14ac:dyDescent="0.2">
      <c r="A69" s="23">
        <v>43683</v>
      </c>
      <c r="B69" s="20">
        <v>176.9</v>
      </c>
    </row>
    <row r="70" spans="1:2" x14ac:dyDescent="0.2">
      <c r="A70" s="23">
        <v>43684</v>
      </c>
      <c r="B70" s="20">
        <v>180.17500000000001</v>
      </c>
    </row>
    <row r="71" spans="1:2" x14ac:dyDescent="0.2">
      <c r="A71" s="23">
        <v>43685</v>
      </c>
      <c r="B71" s="20">
        <v>180.125</v>
      </c>
    </row>
    <row r="72" spans="1:2" x14ac:dyDescent="0.2">
      <c r="A72" s="23">
        <v>43686</v>
      </c>
      <c r="B72" s="20">
        <v>181.27500000000001</v>
      </c>
    </row>
    <row r="73" spans="1:2" x14ac:dyDescent="0.2">
      <c r="A73" s="23">
        <v>43687</v>
      </c>
      <c r="B73" s="20">
        <v>181.32499999999999</v>
      </c>
    </row>
    <row r="74" spans="1:2" x14ac:dyDescent="0.2">
      <c r="A74" s="23">
        <v>43688</v>
      </c>
      <c r="B74" s="20">
        <v>180.32499999999999</v>
      </c>
    </row>
    <row r="75" spans="1:2" x14ac:dyDescent="0.2">
      <c r="A75" s="23">
        <v>43689</v>
      </c>
      <c r="B75" s="20">
        <v>180.02500000000001</v>
      </c>
    </row>
    <row r="76" spans="1:2" x14ac:dyDescent="0.2">
      <c r="A76" s="23">
        <v>43690</v>
      </c>
      <c r="B76" s="20">
        <v>178.75</v>
      </c>
    </row>
    <row r="77" spans="1:2" x14ac:dyDescent="0.2">
      <c r="A77" s="23">
        <v>43691</v>
      </c>
      <c r="B77" s="20">
        <v>178.3</v>
      </c>
    </row>
    <row r="78" spans="1:2" x14ac:dyDescent="0.2">
      <c r="A78" s="23">
        <v>43692</v>
      </c>
      <c r="B78" s="20">
        <v>178.67500000000001</v>
      </c>
    </row>
    <row r="79" spans="1:2" x14ac:dyDescent="0.2">
      <c r="A79" s="23">
        <v>43693</v>
      </c>
      <c r="B79" s="20">
        <v>178.05</v>
      </c>
    </row>
    <row r="80" spans="1:2" x14ac:dyDescent="0.2">
      <c r="A80" s="23">
        <v>43694</v>
      </c>
      <c r="B80" s="20">
        <v>178.15</v>
      </c>
    </row>
    <row r="81" spans="1:2" x14ac:dyDescent="0.2">
      <c r="A81" s="23">
        <v>43695</v>
      </c>
      <c r="B81" s="20">
        <v>178.05</v>
      </c>
    </row>
    <row r="82" spans="1:2" x14ac:dyDescent="0.2">
      <c r="A82" s="23">
        <v>43696</v>
      </c>
      <c r="B82" s="20">
        <v>179.5</v>
      </c>
    </row>
    <row r="83" spans="1:2" x14ac:dyDescent="0.2">
      <c r="A83" s="23">
        <v>43697</v>
      </c>
      <c r="B83" s="20">
        <v>178.02500000000001</v>
      </c>
    </row>
    <row r="84" spans="1:2" x14ac:dyDescent="0.2">
      <c r="A84" s="23">
        <v>43698</v>
      </c>
      <c r="B84" s="20">
        <v>178.5</v>
      </c>
    </row>
    <row r="85" spans="1:2" x14ac:dyDescent="0.2">
      <c r="A85" s="23">
        <v>43699</v>
      </c>
      <c r="B85" s="20">
        <v>180.9</v>
      </c>
    </row>
    <row r="86" spans="1:2" x14ac:dyDescent="0.2">
      <c r="A86" s="23">
        <v>43700</v>
      </c>
      <c r="B86" s="20">
        <v>179.7</v>
      </c>
    </row>
    <row r="87" spans="1:2" x14ac:dyDescent="0.2">
      <c r="A87" s="23">
        <v>43701</v>
      </c>
      <c r="B87" s="20">
        <v>179.7</v>
      </c>
    </row>
    <row r="88" spans="1:2" x14ac:dyDescent="0.2">
      <c r="A88" s="23">
        <v>43702</v>
      </c>
      <c r="B88" s="20">
        <v>180.57499999999999</v>
      </c>
    </row>
    <row r="89" spans="1:2" x14ac:dyDescent="0.2">
      <c r="A89" s="23">
        <v>43703</v>
      </c>
      <c r="B89" s="20">
        <v>181.1</v>
      </c>
    </row>
    <row r="90" spans="1:2" x14ac:dyDescent="0.2">
      <c r="A90" s="23">
        <v>43704</v>
      </c>
      <c r="B90" s="20">
        <v>180.375</v>
      </c>
    </row>
    <row r="91" spans="1:2" x14ac:dyDescent="0.2">
      <c r="A91" s="23">
        <v>43705</v>
      </c>
      <c r="B91" s="20">
        <v>179.75</v>
      </c>
    </row>
    <row r="92" spans="1:2" x14ac:dyDescent="0.2">
      <c r="A92" s="23">
        <v>43706</v>
      </c>
      <c r="B92" s="20">
        <v>179.1</v>
      </c>
    </row>
    <row r="93" spans="1:2" x14ac:dyDescent="0.2">
      <c r="A93" s="23">
        <v>43707</v>
      </c>
      <c r="B93" s="20">
        <v>178.77500000000001</v>
      </c>
    </row>
    <row r="94" spans="1:2" x14ac:dyDescent="0.2">
      <c r="A94" s="23">
        <v>43708</v>
      </c>
      <c r="B94" s="20">
        <v>178.05</v>
      </c>
    </row>
    <row r="95" spans="1:2" x14ac:dyDescent="0.2">
      <c r="A95" s="23">
        <v>43709</v>
      </c>
      <c r="B95" s="20">
        <v>178.52500000000001</v>
      </c>
    </row>
    <row r="96" spans="1:2" x14ac:dyDescent="0.2">
      <c r="A96" s="23">
        <v>43710</v>
      </c>
      <c r="B96" s="20">
        <v>178.97499999999999</v>
      </c>
    </row>
    <row r="97" spans="1:2" x14ac:dyDescent="0.2">
      <c r="A97" s="23">
        <v>43711</v>
      </c>
      <c r="B97" s="20">
        <v>177.95</v>
      </c>
    </row>
    <row r="98" spans="1:2" x14ac:dyDescent="0.2">
      <c r="A98" s="23">
        <v>43712</v>
      </c>
      <c r="B98" s="20">
        <v>178.05</v>
      </c>
    </row>
    <row r="99" spans="1:2" x14ac:dyDescent="0.2">
      <c r="A99" s="23">
        <v>43713</v>
      </c>
      <c r="B99" s="20">
        <v>179.85</v>
      </c>
    </row>
    <row r="100" spans="1:2" x14ac:dyDescent="0.2">
      <c r="A100" s="23">
        <v>43714</v>
      </c>
      <c r="B100" s="20">
        <v>180.67500000000001</v>
      </c>
    </row>
    <row r="101" spans="1:2" x14ac:dyDescent="0.2">
      <c r="A101" s="23">
        <v>43715</v>
      </c>
      <c r="B101" s="20">
        <v>180.7</v>
      </c>
    </row>
    <row r="102" spans="1:2" x14ac:dyDescent="0.2">
      <c r="A102" s="23">
        <v>43716</v>
      </c>
      <c r="B102" s="20">
        <v>181</v>
      </c>
    </row>
    <row r="103" spans="1:2" x14ac:dyDescent="0.2">
      <c r="A103" s="23">
        <v>43717</v>
      </c>
      <c r="B103" s="20">
        <v>178.8</v>
      </c>
    </row>
    <row r="104" spans="1:2" x14ac:dyDescent="0.2">
      <c r="A104" s="23">
        <v>43718</v>
      </c>
      <c r="B104" s="20">
        <v>179.72499999999999</v>
      </c>
    </row>
    <row r="105" spans="1:2" x14ac:dyDescent="0.2">
      <c r="A105" s="23">
        <v>43719</v>
      </c>
      <c r="B105" s="20">
        <v>180.15</v>
      </c>
    </row>
    <row r="106" spans="1:2" x14ac:dyDescent="0.2">
      <c r="A106" s="23">
        <v>43720</v>
      </c>
      <c r="B106" s="20">
        <v>179.95</v>
      </c>
    </row>
    <row r="107" spans="1:2" x14ac:dyDescent="0.2">
      <c r="A107" s="23">
        <v>43721</v>
      </c>
      <c r="B107" s="20">
        <v>182.7</v>
      </c>
    </row>
    <row r="108" spans="1:2" x14ac:dyDescent="0.2">
      <c r="A108" s="23">
        <v>43722</v>
      </c>
      <c r="B108" s="20">
        <v>183.65</v>
      </c>
    </row>
    <row r="109" spans="1:2" x14ac:dyDescent="0.2">
      <c r="A109" s="23">
        <v>43723</v>
      </c>
      <c r="B109" s="20">
        <v>183.22499999999999</v>
      </c>
    </row>
    <row r="110" spans="1:2" x14ac:dyDescent="0.2">
      <c r="A110" s="23">
        <v>43724</v>
      </c>
      <c r="B110" s="20">
        <v>184.22499999999999</v>
      </c>
    </row>
    <row r="111" spans="1:2" x14ac:dyDescent="0.2">
      <c r="A111" s="23">
        <v>43725</v>
      </c>
      <c r="B111" s="20">
        <v>184.15</v>
      </c>
    </row>
    <row r="112" spans="1:2" x14ac:dyDescent="0.2">
      <c r="A112" s="23">
        <v>43726</v>
      </c>
      <c r="B112" s="20">
        <v>183.15</v>
      </c>
    </row>
    <row r="113" spans="1:2" x14ac:dyDescent="0.2">
      <c r="A113" s="23">
        <v>43727</v>
      </c>
      <c r="B113" s="20">
        <v>185.47499999999999</v>
      </c>
    </row>
    <row r="114" spans="1:2" x14ac:dyDescent="0.2">
      <c r="A114" s="23">
        <v>43728</v>
      </c>
      <c r="B114" s="20">
        <v>186.92500000000001</v>
      </c>
    </row>
    <row r="115" spans="1:2" x14ac:dyDescent="0.2">
      <c r="A115" s="23">
        <v>43729</v>
      </c>
      <c r="B115" s="20">
        <v>186.32499999999999</v>
      </c>
    </row>
    <row r="116" spans="1:2" x14ac:dyDescent="0.2">
      <c r="A116" s="23">
        <v>43730</v>
      </c>
      <c r="B116" s="20">
        <v>185.67500000000001</v>
      </c>
    </row>
    <row r="117" spans="1:2" x14ac:dyDescent="0.2">
      <c r="A117" s="23">
        <v>43731</v>
      </c>
      <c r="B117" s="20">
        <v>186.77500000000001</v>
      </c>
    </row>
    <row r="118" spans="1:2" x14ac:dyDescent="0.2">
      <c r="A118" s="23">
        <v>43732</v>
      </c>
      <c r="B118" s="20">
        <v>184.97499999999999</v>
      </c>
    </row>
    <row r="119" spans="1:2" x14ac:dyDescent="0.2">
      <c r="A119" s="23">
        <v>43733</v>
      </c>
      <c r="B119" s="33">
        <v>186.97499999999999</v>
      </c>
    </row>
    <row r="1000" spans="648:648" ht="16" x14ac:dyDescent="0.2">
      <c r="XX1000" s="26">
        <v>82026</v>
      </c>
    </row>
  </sheetData>
  <sortState xmlns:xlrd2="http://schemas.microsoft.com/office/spreadsheetml/2017/richdata2" ref="A2:B119">
    <sortCondition ref="A1:A119"/>
  </sortState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BE29-9418-43D6-9B00-90475B867131}">
  <sheetPr>
    <tabColor rgb="FFFFC000"/>
  </sheetPr>
  <dimension ref="A1:XX1000"/>
  <sheetViews>
    <sheetView workbookViewId="0">
      <selection activeCell="I7" sqref="I7"/>
    </sheetView>
  </sheetViews>
  <sheetFormatPr baseColWidth="10" defaultColWidth="8.83203125" defaultRowHeight="13" x14ac:dyDescent="0.2"/>
  <cols>
    <col min="1" max="1" width="9.5" customWidth="1"/>
    <col min="2" max="2" width="13.83203125" bestFit="1" customWidth="1"/>
    <col min="3" max="3" width="11.33203125" bestFit="1" customWidth="1"/>
    <col min="4" max="4" width="9.6640625" bestFit="1" customWidth="1"/>
    <col min="5" max="5" width="12.1640625" bestFit="1" customWidth="1"/>
    <col min="8" max="8" width="19.1640625" bestFit="1" customWidth="1"/>
    <col min="9" max="9" width="12.1640625" bestFit="1" customWidth="1"/>
    <col min="10" max="10" width="20.5" bestFit="1" customWidth="1"/>
  </cols>
  <sheetData>
    <row r="1" spans="1:12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H1" s="28" t="s">
        <v>24</v>
      </c>
      <c r="I1" t="s">
        <v>137</v>
      </c>
    </row>
    <row r="2" spans="1:12" x14ac:dyDescent="0.2">
      <c r="A2" t="s">
        <v>139</v>
      </c>
      <c r="B2" t="s">
        <v>136</v>
      </c>
      <c r="C2" s="21">
        <v>1.3870149999999999</v>
      </c>
      <c r="D2" s="21">
        <v>3.0129999999999999</v>
      </c>
      <c r="E2" s="21">
        <v>1.2649999999999999</v>
      </c>
      <c r="F2" s="21">
        <v>9.9700000000000006</v>
      </c>
    </row>
    <row r="3" spans="1:12" x14ac:dyDescent="0.2">
      <c r="A3" t="s">
        <v>140</v>
      </c>
      <c r="B3" t="s">
        <v>29</v>
      </c>
      <c r="C3" s="21">
        <v>1.6298949999999999</v>
      </c>
      <c r="D3" s="21">
        <v>3.0934999999999997</v>
      </c>
      <c r="E3" s="21">
        <v>1.4029999999999998</v>
      </c>
      <c r="F3" s="21">
        <v>9.9700000000000006</v>
      </c>
      <c r="H3" s="28" t="s">
        <v>250</v>
      </c>
    </row>
    <row r="4" spans="1:12" x14ac:dyDescent="0.2">
      <c r="A4" t="s">
        <v>141</v>
      </c>
      <c r="B4" t="s">
        <v>137</v>
      </c>
      <c r="C4" s="21">
        <v>1.68222</v>
      </c>
      <c r="D4" s="21">
        <v>2.8635000000000002</v>
      </c>
      <c r="E4" s="21">
        <v>1.3454999999999999</v>
      </c>
      <c r="F4" s="21">
        <v>11.28</v>
      </c>
      <c r="H4" s="30" t="s">
        <v>247</v>
      </c>
      <c r="I4" s="29">
        <v>1.8161734375000003</v>
      </c>
    </row>
    <row r="5" spans="1:12" x14ac:dyDescent="0.2">
      <c r="A5" t="s">
        <v>142</v>
      </c>
      <c r="B5" t="s">
        <v>138</v>
      </c>
      <c r="C5" s="21">
        <v>1.1789799999999997</v>
      </c>
      <c r="D5" s="21">
        <v>2.2999999999999998</v>
      </c>
      <c r="E5" s="21">
        <v>1.242</v>
      </c>
      <c r="F5" s="21">
        <v>11.33</v>
      </c>
      <c r="H5" s="30" t="s">
        <v>248</v>
      </c>
      <c r="I5" s="29">
        <v>2.7592812499999999</v>
      </c>
    </row>
    <row r="6" spans="1:12" x14ac:dyDescent="0.2">
      <c r="A6" t="s">
        <v>143</v>
      </c>
      <c r="B6" t="s">
        <v>136</v>
      </c>
      <c r="C6" s="21">
        <v>1.86093</v>
      </c>
      <c r="D6" s="21">
        <v>3.0129999999999999</v>
      </c>
      <c r="E6" s="21">
        <v>1.3569999999999998</v>
      </c>
      <c r="F6" s="21">
        <v>10.85</v>
      </c>
      <c r="H6" s="30" t="s">
        <v>249</v>
      </c>
      <c r="I6" s="29">
        <v>1.3189062499999997</v>
      </c>
      <c r="J6">
        <f>SUM(I4:I6)</f>
        <v>5.8943609375000001</v>
      </c>
      <c r="K6" s="31" t="s">
        <v>252</v>
      </c>
      <c r="L6" s="31" t="s">
        <v>4</v>
      </c>
    </row>
    <row r="7" spans="1:12" x14ac:dyDescent="0.2">
      <c r="A7" t="s">
        <v>144</v>
      </c>
      <c r="B7" t="s">
        <v>136</v>
      </c>
      <c r="C7" s="21">
        <v>1.7926199999999999</v>
      </c>
      <c r="D7" s="21">
        <v>2.7139999999999995</v>
      </c>
      <c r="E7" s="21">
        <v>1.3339999999999999</v>
      </c>
      <c r="F7" s="21">
        <v>11.32</v>
      </c>
      <c r="H7" s="30" t="s">
        <v>251</v>
      </c>
      <c r="I7" s="29">
        <v>10.384375</v>
      </c>
    </row>
    <row r="8" spans="1:12" x14ac:dyDescent="0.2">
      <c r="A8" t="s">
        <v>145</v>
      </c>
      <c r="B8" t="s">
        <v>135</v>
      </c>
      <c r="C8" s="21">
        <v>1.5277749999999999</v>
      </c>
      <c r="D8" s="21">
        <v>3.0014999999999996</v>
      </c>
      <c r="E8" s="21">
        <v>1.3224999999999998</v>
      </c>
      <c r="F8" s="21">
        <v>11.37</v>
      </c>
    </row>
    <row r="9" spans="1:12" x14ac:dyDescent="0.2">
      <c r="A9" t="s">
        <v>146</v>
      </c>
      <c r="B9" t="s">
        <v>135</v>
      </c>
      <c r="C9" s="21">
        <v>1.7353499999999997</v>
      </c>
      <c r="D9" s="21">
        <v>2.9784999999999995</v>
      </c>
      <c r="E9" s="21">
        <v>1.3454999999999999</v>
      </c>
      <c r="F9" s="21">
        <v>9.91</v>
      </c>
    </row>
    <row r="10" spans="1:12" x14ac:dyDescent="0.2">
      <c r="A10" t="s">
        <v>147</v>
      </c>
      <c r="B10" t="s">
        <v>135</v>
      </c>
      <c r="C10" s="21">
        <v>1.3666599999999998</v>
      </c>
      <c r="D10" s="21">
        <v>3.036</v>
      </c>
      <c r="E10" s="21">
        <v>1.3224999999999998</v>
      </c>
      <c r="F10" s="21">
        <v>9.6</v>
      </c>
    </row>
    <row r="11" spans="1:12" x14ac:dyDescent="0.2">
      <c r="A11" t="s">
        <v>148</v>
      </c>
      <c r="B11" t="s">
        <v>138</v>
      </c>
      <c r="C11" s="21">
        <v>1.5994199999999998</v>
      </c>
      <c r="D11" s="21">
        <v>2.3919999999999999</v>
      </c>
      <c r="E11" s="21">
        <v>1.3569999999999998</v>
      </c>
      <c r="F11" s="21">
        <v>10.48</v>
      </c>
    </row>
    <row r="12" spans="1:12" x14ac:dyDescent="0.2">
      <c r="A12" t="s">
        <v>149</v>
      </c>
      <c r="B12" t="s">
        <v>138</v>
      </c>
      <c r="C12" s="21">
        <v>1.4440549999999999</v>
      </c>
      <c r="D12" s="21">
        <v>2.6795</v>
      </c>
      <c r="E12" s="21">
        <v>1.3224999999999998</v>
      </c>
      <c r="F12" s="21">
        <v>10.23</v>
      </c>
    </row>
    <row r="13" spans="1:12" x14ac:dyDescent="0.2">
      <c r="A13" t="s">
        <v>150</v>
      </c>
      <c r="B13" t="s">
        <v>137</v>
      </c>
      <c r="C13" s="21">
        <v>2.23997</v>
      </c>
      <c r="D13" s="21">
        <v>2.3804999999999996</v>
      </c>
      <c r="E13" s="21">
        <v>1.3684999999999998</v>
      </c>
      <c r="F13" s="21">
        <v>10.57</v>
      </c>
    </row>
    <row r="14" spans="1:12" x14ac:dyDescent="0.2">
      <c r="A14" t="s">
        <v>151</v>
      </c>
      <c r="B14" t="s">
        <v>135</v>
      </c>
      <c r="C14" s="21">
        <v>1.5194949999999998</v>
      </c>
      <c r="D14" s="21">
        <v>2.8864999999999994</v>
      </c>
      <c r="E14" s="21">
        <v>1.3339999999999999</v>
      </c>
      <c r="F14" s="21">
        <v>10.27</v>
      </c>
    </row>
    <row r="15" spans="1:12" x14ac:dyDescent="0.2">
      <c r="A15" t="s">
        <v>152</v>
      </c>
      <c r="B15" t="s">
        <v>136</v>
      </c>
      <c r="C15" s="21">
        <v>1.207155</v>
      </c>
      <c r="D15" s="21">
        <v>2.3344999999999998</v>
      </c>
      <c r="E15" s="21">
        <v>1.196</v>
      </c>
      <c r="F15" s="21">
        <v>9.5500000000000007</v>
      </c>
    </row>
    <row r="16" spans="1:12" x14ac:dyDescent="0.2">
      <c r="A16" t="s">
        <v>153</v>
      </c>
      <c r="B16" t="s">
        <v>138</v>
      </c>
      <c r="C16" s="21">
        <v>1.9554599999999998</v>
      </c>
      <c r="D16" s="21">
        <v>2.5299999999999998</v>
      </c>
      <c r="E16" s="21">
        <v>1.3915</v>
      </c>
      <c r="F16" s="21">
        <v>10.17</v>
      </c>
    </row>
    <row r="17" spans="1:6" x14ac:dyDescent="0.2">
      <c r="A17" t="s">
        <v>154</v>
      </c>
      <c r="B17" t="s">
        <v>137</v>
      </c>
      <c r="C17" s="21">
        <v>1.4100149999999998</v>
      </c>
      <c r="D17" s="21">
        <v>2.76</v>
      </c>
      <c r="E17" s="21">
        <v>1.1729999999999998</v>
      </c>
      <c r="F17" s="21">
        <v>10.5</v>
      </c>
    </row>
    <row r="18" spans="1:6" x14ac:dyDescent="0.2">
      <c r="A18" t="s">
        <v>155</v>
      </c>
      <c r="B18" t="s">
        <v>135</v>
      </c>
      <c r="C18" s="21">
        <v>1.62242</v>
      </c>
      <c r="D18" s="21">
        <v>2.6449999999999996</v>
      </c>
      <c r="E18" s="21">
        <v>1.2535000000000001</v>
      </c>
      <c r="F18" s="21">
        <v>11.11</v>
      </c>
    </row>
    <row r="19" spans="1:6" x14ac:dyDescent="0.2">
      <c r="A19" t="s">
        <v>156</v>
      </c>
      <c r="B19" t="s">
        <v>136</v>
      </c>
      <c r="C19" s="21">
        <v>1.54376</v>
      </c>
      <c r="D19" s="21">
        <v>3.0704999999999996</v>
      </c>
      <c r="E19" s="21">
        <v>1.2189999999999999</v>
      </c>
      <c r="F19" s="21">
        <v>10.11</v>
      </c>
    </row>
    <row r="20" spans="1:6" x14ac:dyDescent="0.2">
      <c r="A20" t="s">
        <v>157</v>
      </c>
      <c r="B20" t="s">
        <v>138</v>
      </c>
      <c r="C20" s="21">
        <v>1.9917999999999998</v>
      </c>
      <c r="D20" s="21">
        <v>2.5414999999999996</v>
      </c>
      <c r="E20" s="21">
        <v>1.4259999999999999</v>
      </c>
      <c r="F20" s="21">
        <v>10.84</v>
      </c>
    </row>
    <row r="21" spans="1:6" x14ac:dyDescent="0.2">
      <c r="A21" t="s">
        <v>158</v>
      </c>
      <c r="B21" t="s">
        <v>136</v>
      </c>
      <c r="C21" s="21">
        <v>1.252235</v>
      </c>
      <c r="D21" s="21">
        <v>2.4609999999999999</v>
      </c>
      <c r="E21" s="21">
        <v>1.3339999999999999</v>
      </c>
      <c r="F21" s="21">
        <v>10.42</v>
      </c>
    </row>
    <row r="22" spans="1:6" x14ac:dyDescent="0.2">
      <c r="A22" t="s">
        <v>159</v>
      </c>
      <c r="B22" t="s">
        <v>138</v>
      </c>
      <c r="C22" s="21">
        <v>1.7301749999999998</v>
      </c>
      <c r="D22" s="21">
        <v>2.4494999999999996</v>
      </c>
      <c r="E22" s="21">
        <v>1.1844999999999999</v>
      </c>
      <c r="F22" s="21">
        <v>10.7</v>
      </c>
    </row>
    <row r="23" spans="1:6" x14ac:dyDescent="0.2">
      <c r="A23" t="s">
        <v>160</v>
      </c>
      <c r="B23" t="s">
        <v>135</v>
      </c>
      <c r="C23" s="21">
        <v>1.65439</v>
      </c>
      <c r="D23" s="21">
        <v>3.1624999999999996</v>
      </c>
      <c r="E23" s="21">
        <v>1.4144999999999999</v>
      </c>
      <c r="F23" s="21">
        <v>10.37</v>
      </c>
    </row>
    <row r="24" spans="1:6" x14ac:dyDescent="0.2">
      <c r="A24" t="s">
        <v>161</v>
      </c>
      <c r="B24" t="s">
        <v>137</v>
      </c>
      <c r="C24" s="21">
        <v>2.0039899999999999</v>
      </c>
      <c r="D24" s="21">
        <v>2.323</v>
      </c>
      <c r="E24" s="21">
        <v>1.2535000000000001</v>
      </c>
      <c r="F24" s="21">
        <v>9.68</v>
      </c>
    </row>
    <row r="25" spans="1:6" x14ac:dyDescent="0.2">
      <c r="A25" t="s">
        <v>162</v>
      </c>
      <c r="B25" t="s">
        <v>136</v>
      </c>
      <c r="C25" s="21">
        <v>1.8925549999999998</v>
      </c>
      <c r="D25" s="21">
        <v>2.4264999999999999</v>
      </c>
      <c r="E25" s="21">
        <v>1.2994999999999999</v>
      </c>
      <c r="F25" s="21">
        <v>10.83</v>
      </c>
    </row>
    <row r="26" spans="1:6" x14ac:dyDescent="0.2">
      <c r="A26" t="s">
        <v>163</v>
      </c>
      <c r="B26" t="s">
        <v>136</v>
      </c>
      <c r="C26" s="21">
        <v>1.3443499999999999</v>
      </c>
      <c r="D26" s="21">
        <v>2.9784999999999995</v>
      </c>
      <c r="E26" s="21">
        <v>1.288</v>
      </c>
      <c r="F26" s="21">
        <v>9.91</v>
      </c>
    </row>
    <row r="27" spans="1:6" x14ac:dyDescent="0.2">
      <c r="A27" t="s">
        <v>164</v>
      </c>
      <c r="B27" t="s">
        <v>136</v>
      </c>
      <c r="C27" s="21">
        <v>1.9526999999999999</v>
      </c>
      <c r="D27" s="21">
        <v>2.323</v>
      </c>
      <c r="E27" s="21">
        <v>1.3569999999999998</v>
      </c>
      <c r="F27" s="21">
        <v>11.01</v>
      </c>
    </row>
    <row r="28" spans="1:6" x14ac:dyDescent="0.2">
      <c r="A28" t="s">
        <v>165</v>
      </c>
      <c r="B28" t="s">
        <v>138</v>
      </c>
      <c r="C28" s="21">
        <v>1.5374349999999999</v>
      </c>
      <c r="D28" s="21">
        <v>2.9554999999999998</v>
      </c>
      <c r="E28" s="21">
        <v>1.4029999999999998</v>
      </c>
      <c r="F28" s="21">
        <v>10.17</v>
      </c>
    </row>
    <row r="29" spans="1:6" x14ac:dyDescent="0.2">
      <c r="A29" t="s">
        <v>166</v>
      </c>
      <c r="B29" t="s">
        <v>135</v>
      </c>
      <c r="C29" s="21">
        <v>1.7810049999999997</v>
      </c>
      <c r="D29" s="21">
        <v>2.9899999999999998</v>
      </c>
      <c r="E29" s="21">
        <v>1.2994999999999999</v>
      </c>
      <c r="F29" s="21">
        <v>11.41</v>
      </c>
    </row>
    <row r="30" spans="1:6" x14ac:dyDescent="0.2">
      <c r="A30" t="s">
        <v>167</v>
      </c>
      <c r="B30" t="s">
        <v>135</v>
      </c>
      <c r="C30" s="21">
        <v>2.0199749999999996</v>
      </c>
      <c r="D30" s="21">
        <v>2.6334999999999997</v>
      </c>
      <c r="E30" s="21">
        <v>1.196</v>
      </c>
      <c r="F30" s="21">
        <v>10.72</v>
      </c>
    </row>
    <row r="31" spans="1:6" x14ac:dyDescent="0.2">
      <c r="A31" t="s">
        <v>168</v>
      </c>
      <c r="B31" t="s">
        <v>138</v>
      </c>
      <c r="C31" s="21">
        <v>1.5795249999999998</v>
      </c>
      <c r="D31" s="21">
        <v>2.6679999999999997</v>
      </c>
      <c r="E31" s="21">
        <v>1.38</v>
      </c>
      <c r="F31" s="21">
        <v>11.02</v>
      </c>
    </row>
    <row r="32" spans="1:6" x14ac:dyDescent="0.2">
      <c r="A32" t="s">
        <v>169</v>
      </c>
      <c r="B32" t="s">
        <v>135</v>
      </c>
      <c r="C32" s="21">
        <v>1.55779</v>
      </c>
      <c r="D32" s="21">
        <v>2.9324999999999997</v>
      </c>
      <c r="E32" s="21">
        <v>1.3109999999999997</v>
      </c>
      <c r="F32" s="21">
        <v>10.86</v>
      </c>
    </row>
    <row r="33" spans="1:6" x14ac:dyDescent="0.2">
      <c r="A33" t="s">
        <v>170</v>
      </c>
      <c r="B33" t="s">
        <v>136</v>
      </c>
      <c r="C33" s="21">
        <v>1.9736299999999998</v>
      </c>
      <c r="D33" s="21">
        <v>2.5644999999999998</v>
      </c>
      <c r="E33" s="21">
        <v>1.242</v>
      </c>
      <c r="F33" s="21">
        <v>10.47</v>
      </c>
    </row>
    <row r="34" spans="1:6" x14ac:dyDescent="0.2">
      <c r="A34" t="s">
        <v>171</v>
      </c>
      <c r="B34" t="s">
        <v>135</v>
      </c>
      <c r="C34" s="21">
        <v>2.0487250000000001</v>
      </c>
      <c r="D34" s="21">
        <v>2.9669999999999996</v>
      </c>
      <c r="E34" s="21">
        <v>1.4029999999999998</v>
      </c>
      <c r="F34" s="21">
        <v>11.15</v>
      </c>
    </row>
    <row r="35" spans="1:6" x14ac:dyDescent="0.2">
      <c r="A35" t="s">
        <v>172</v>
      </c>
      <c r="B35" t="s">
        <v>136</v>
      </c>
      <c r="C35" s="21">
        <v>2.1576300000000002</v>
      </c>
      <c r="D35" s="21">
        <v>2.6795</v>
      </c>
      <c r="E35" s="21">
        <v>1.4259999999999999</v>
      </c>
      <c r="F35" s="21">
        <v>10.47</v>
      </c>
    </row>
    <row r="36" spans="1:6" x14ac:dyDescent="0.2">
      <c r="A36" t="s">
        <v>173</v>
      </c>
      <c r="B36" t="s">
        <v>136</v>
      </c>
      <c r="C36" s="21">
        <v>2.025725</v>
      </c>
      <c r="D36" s="21">
        <v>2.9669999999999996</v>
      </c>
      <c r="E36" s="21">
        <v>1.38</v>
      </c>
      <c r="F36" s="21">
        <v>10.53</v>
      </c>
    </row>
    <row r="37" spans="1:6" x14ac:dyDescent="0.2">
      <c r="A37" t="s">
        <v>174</v>
      </c>
      <c r="B37" t="s">
        <v>138</v>
      </c>
      <c r="C37" s="21">
        <v>1.3612549999999999</v>
      </c>
      <c r="D37" s="21">
        <v>2.8864999999999994</v>
      </c>
      <c r="E37" s="21">
        <v>1.2304999999999999</v>
      </c>
      <c r="F37" s="21">
        <v>11.06</v>
      </c>
    </row>
    <row r="38" spans="1:6" x14ac:dyDescent="0.2">
      <c r="A38" t="s">
        <v>175</v>
      </c>
      <c r="B38" t="s">
        <v>135</v>
      </c>
      <c r="C38" s="21">
        <v>1.439225</v>
      </c>
      <c r="D38" s="21">
        <v>2.8405</v>
      </c>
      <c r="E38" s="21">
        <v>1.196</v>
      </c>
      <c r="F38" s="21">
        <v>11.1</v>
      </c>
    </row>
    <row r="39" spans="1:6" x14ac:dyDescent="0.2">
      <c r="A39" t="s">
        <v>176</v>
      </c>
      <c r="B39" t="s">
        <v>135</v>
      </c>
      <c r="C39" s="21">
        <v>1.8707049999999998</v>
      </c>
      <c r="D39" s="21">
        <v>3.0589999999999997</v>
      </c>
      <c r="E39" s="21">
        <v>1.242</v>
      </c>
      <c r="F39" s="21">
        <v>11.27</v>
      </c>
    </row>
    <row r="40" spans="1:6" x14ac:dyDescent="0.2">
      <c r="A40" t="s">
        <v>177</v>
      </c>
      <c r="B40" t="s">
        <v>136</v>
      </c>
      <c r="C40" s="21">
        <v>1.4455499999999997</v>
      </c>
      <c r="D40" s="21">
        <v>2.4494999999999996</v>
      </c>
      <c r="E40" s="21">
        <v>1.2304999999999999</v>
      </c>
      <c r="F40" s="21">
        <v>9.66</v>
      </c>
    </row>
    <row r="41" spans="1:6" x14ac:dyDescent="0.2">
      <c r="A41" t="s">
        <v>178</v>
      </c>
      <c r="B41" t="s">
        <v>136</v>
      </c>
      <c r="C41" s="21">
        <v>1.75881</v>
      </c>
      <c r="D41" s="21">
        <v>2.7484999999999999</v>
      </c>
      <c r="E41" s="21">
        <v>1.4029999999999998</v>
      </c>
      <c r="F41" s="21">
        <v>10.210000000000001</v>
      </c>
    </row>
    <row r="42" spans="1:6" x14ac:dyDescent="0.2">
      <c r="A42" t="s">
        <v>179</v>
      </c>
      <c r="B42" t="s">
        <v>138</v>
      </c>
      <c r="C42" s="21">
        <v>2.011695</v>
      </c>
      <c r="D42" s="21">
        <v>2.7829999999999999</v>
      </c>
      <c r="E42" s="21">
        <v>1.2765</v>
      </c>
      <c r="F42" s="21">
        <v>10.54</v>
      </c>
    </row>
    <row r="43" spans="1:6" x14ac:dyDescent="0.2">
      <c r="A43" t="s">
        <v>180</v>
      </c>
      <c r="B43" t="s">
        <v>135</v>
      </c>
      <c r="C43" s="21">
        <v>1.5350199999999998</v>
      </c>
      <c r="D43" s="21">
        <v>2.9094999999999995</v>
      </c>
      <c r="E43" s="21">
        <v>1.4375</v>
      </c>
      <c r="F43" s="21">
        <v>10.95</v>
      </c>
    </row>
    <row r="44" spans="1:6" x14ac:dyDescent="0.2">
      <c r="A44" t="s">
        <v>181</v>
      </c>
      <c r="B44" t="s">
        <v>135</v>
      </c>
      <c r="C44" s="21">
        <v>1.3131849999999998</v>
      </c>
      <c r="D44" s="21">
        <v>3.0014999999999996</v>
      </c>
      <c r="E44" s="21">
        <v>1.2994999999999999</v>
      </c>
      <c r="F44" s="21">
        <v>11.47</v>
      </c>
    </row>
    <row r="45" spans="1:6" x14ac:dyDescent="0.2">
      <c r="A45" t="s">
        <v>182</v>
      </c>
      <c r="B45" t="s">
        <v>138</v>
      </c>
      <c r="C45" s="21">
        <v>1.3728699999999998</v>
      </c>
      <c r="D45" s="21">
        <v>3.0474999999999999</v>
      </c>
      <c r="E45" s="21">
        <v>1.1844999999999999</v>
      </c>
      <c r="F45" s="21">
        <v>10.64</v>
      </c>
    </row>
    <row r="46" spans="1:6" x14ac:dyDescent="0.2">
      <c r="A46" t="s">
        <v>183</v>
      </c>
      <c r="B46" t="s">
        <v>138</v>
      </c>
      <c r="C46" s="21">
        <v>1.4902849999999999</v>
      </c>
      <c r="D46" s="21">
        <v>2.323</v>
      </c>
      <c r="E46" s="21">
        <v>1.3569999999999998</v>
      </c>
      <c r="F46" s="21">
        <v>10.72</v>
      </c>
    </row>
    <row r="47" spans="1:6" x14ac:dyDescent="0.2">
      <c r="A47" t="s">
        <v>184</v>
      </c>
      <c r="B47" t="s">
        <v>136</v>
      </c>
      <c r="C47" s="21">
        <v>2.1537199999999999</v>
      </c>
      <c r="D47" s="21">
        <v>2.3804999999999996</v>
      </c>
      <c r="E47" s="21">
        <v>1.2994999999999999</v>
      </c>
      <c r="F47" s="21">
        <v>10.51</v>
      </c>
    </row>
    <row r="48" spans="1:6" x14ac:dyDescent="0.2">
      <c r="A48" t="s">
        <v>185</v>
      </c>
      <c r="B48" t="s">
        <v>137</v>
      </c>
      <c r="C48" s="21">
        <v>1.3747099999999999</v>
      </c>
      <c r="D48" s="21">
        <v>3.036</v>
      </c>
      <c r="E48" s="21">
        <v>1.3109999999999997</v>
      </c>
      <c r="F48" s="21">
        <v>9.77</v>
      </c>
    </row>
    <row r="49" spans="1:6" x14ac:dyDescent="0.2">
      <c r="A49" t="s">
        <v>186</v>
      </c>
      <c r="B49" t="s">
        <v>135</v>
      </c>
      <c r="C49" s="21">
        <v>1.7981400000000001</v>
      </c>
      <c r="D49" s="21">
        <v>2.3804999999999996</v>
      </c>
      <c r="E49" s="21">
        <v>1.2304999999999999</v>
      </c>
      <c r="F49" s="21">
        <v>10.53</v>
      </c>
    </row>
    <row r="50" spans="1:6" x14ac:dyDescent="0.2">
      <c r="A50" t="s">
        <v>187</v>
      </c>
      <c r="B50" t="s">
        <v>136</v>
      </c>
      <c r="C50" s="21">
        <v>1.4484249999999999</v>
      </c>
      <c r="D50" s="21">
        <v>2.4494999999999996</v>
      </c>
      <c r="E50" s="21">
        <v>1.4144999999999999</v>
      </c>
      <c r="F50" s="21">
        <v>10.35</v>
      </c>
    </row>
    <row r="51" spans="1:6" x14ac:dyDescent="0.2">
      <c r="A51" t="s">
        <v>188</v>
      </c>
      <c r="B51" t="s">
        <v>137</v>
      </c>
      <c r="C51" s="21">
        <v>1.24959</v>
      </c>
      <c r="D51" s="21">
        <v>3.0819999999999999</v>
      </c>
      <c r="E51" s="21">
        <v>1.38</v>
      </c>
      <c r="F51" s="21">
        <v>9.81</v>
      </c>
    </row>
    <row r="52" spans="1:6" x14ac:dyDescent="0.2">
      <c r="A52" t="s">
        <v>189</v>
      </c>
      <c r="B52" t="s">
        <v>136</v>
      </c>
      <c r="C52" s="21">
        <v>1.34964</v>
      </c>
      <c r="D52" s="21">
        <v>2.7024999999999997</v>
      </c>
      <c r="E52" s="21">
        <v>1.3915</v>
      </c>
      <c r="F52" s="21">
        <v>9.65</v>
      </c>
    </row>
    <row r="53" spans="1:6" x14ac:dyDescent="0.2">
      <c r="A53" t="s">
        <v>190</v>
      </c>
      <c r="B53" t="s">
        <v>136</v>
      </c>
      <c r="C53" s="21">
        <v>1.2488999999999999</v>
      </c>
      <c r="D53" s="21">
        <v>2.5070000000000001</v>
      </c>
      <c r="E53" s="21">
        <v>1.3684999999999998</v>
      </c>
      <c r="F53" s="21">
        <v>10.37</v>
      </c>
    </row>
    <row r="54" spans="1:6" x14ac:dyDescent="0.2">
      <c r="A54" t="s">
        <v>191</v>
      </c>
      <c r="B54" t="s">
        <v>136</v>
      </c>
      <c r="C54" s="21">
        <v>1.22176</v>
      </c>
      <c r="D54" s="21">
        <v>2.875</v>
      </c>
      <c r="E54" s="21">
        <v>1.3454999999999999</v>
      </c>
      <c r="F54" s="21">
        <v>9.6199999999999992</v>
      </c>
    </row>
    <row r="55" spans="1:6" x14ac:dyDescent="0.2">
      <c r="A55" t="s">
        <v>192</v>
      </c>
      <c r="B55" t="s">
        <v>137</v>
      </c>
      <c r="C55" s="21">
        <v>2.0744849999999997</v>
      </c>
      <c r="D55" s="21">
        <v>2.6795</v>
      </c>
      <c r="E55" s="21">
        <v>1.38</v>
      </c>
      <c r="F55" s="21">
        <v>9.83</v>
      </c>
    </row>
    <row r="56" spans="1:6" x14ac:dyDescent="0.2">
      <c r="A56" t="s">
        <v>193</v>
      </c>
      <c r="B56" t="s">
        <v>138</v>
      </c>
      <c r="C56" s="21">
        <v>1.8455199999999998</v>
      </c>
      <c r="D56" s="21">
        <v>2.4609999999999999</v>
      </c>
      <c r="E56" s="21">
        <v>1.3684999999999998</v>
      </c>
      <c r="F56" s="21">
        <v>11.24</v>
      </c>
    </row>
    <row r="57" spans="1:6" x14ac:dyDescent="0.2">
      <c r="A57" t="s">
        <v>194</v>
      </c>
      <c r="B57" t="s">
        <v>136</v>
      </c>
      <c r="C57" s="21">
        <v>2.0827649999999998</v>
      </c>
      <c r="D57" s="21">
        <v>3.1164999999999998</v>
      </c>
      <c r="E57" s="21">
        <v>1.2075</v>
      </c>
      <c r="F57" s="21">
        <v>10.02</v>
      </c>
    </row>
    <row r="58" spans="1:6" x14ac:dyDescent="0.2">
      <c r="A58" t="s">
        <v>195</v>
      </c>
      <c r="B58" t="s">
        <v>29</v>
      </c>
      <c r="C58" s="21">
        <v>2.2244449999999998</v>
      </c>
      <c r="D58" s="21">
        <v>2.3114999999999997</v>
      </c>
      <c r="E58" s="21">
        <v>1.1499999999999999</v>
      </c>
      <c r="F58" s="21">
        <v>10.17</v>
      </c>
    </row>
    <row r="59" spans="1:6" x14ac:dyDescent="0.2">
      <c r="A59" t="s">
        <v>196</v>
      </c>
      <c r="B59" t="s">
        <v>135</v>
      </c>
      <c r="C59" s="21">
        <v>1.4446299999999999</v>
      </c>
      <c r="D59" s="21">
        <v>3.0704999999999996</v>
      </c>
      <c r="E59" s="21">
        <v>1.4375</v>
      </c>
      <c r="F59" s="21">
        <v>10.46</v>
      </c>
    </row>
    <row r="60" spans="1:6" x14ac:dyDescent="0.2">
      <c r="A60" t="s">
        <v>197</v>
      </c>
      <c r="B60" t="s">
        <v>138</v>
      </c>
      <c r="C60" s="21">
        <v>1.9612099999999999</v>
      </c>
      <c r="D60" s="21">
        <v>2.4954999999999998</v>
      </c>
      <c r="E60" s="21">
        <v>1.3684999999999998</v>
      </c>
      <c r="F60" s="21">
        <v>10.130000000000001</v>
      </c>
    </row>
    <row r="61" spans="1:6" x14ac:dyDescent="0.2">
      <c r="A61" t="s">
        <v>198</v>
      </c>
      <c r="B61" t="s">
        <v>137</v>
      </c>
      <c r="C61" s="21">
        <v>1.789285</v>
      </c>
      <c r="D61" s="21">
        <v>2.9209999999999998</v>
      </c>
      <c r="E61" s="21">
        <v>1.3339999999999999</v>
      </c>
      <c r="F61" s="21">
        <v>10.41</v>
      </c>
    </row>
    <row r="62" spans="1:6" x14ac:dyDescent="0.2">
      <c r="A62" t="s">
        <v>199</v>
      </c>
      <c r="B62" t="s">
        <v>29</v>
      </c>
      <c r="C62" s="21">
        <v>1.332965</v>
      </c>
      <c r="D62" s="21">
        <v>2.7484999999999999</v>
      </c>
      <c r="E62" s="21">
        <v>1.2649999999999999</v>
      </c>
      <c r="F62" s="21">
        <v>11</v>
      </c>
    </row>
    <row r="63" spans="1:6" x14ac:dyDescent="0.2">
      <c r="A63" t="s">
        <v>200</v>
      </c>
      <c r="B63" t="s">
        <v>137</v>
      </c>
      <c r="C63" s="21">
        <v>1.4885599999999999</v>
      </c>
      <c r="D63" s="21">
        <v>2.875</v>
      </c>
      <c r="E63" s="21">
        <v>1.38</v>
      </c>
      <c r="F63" s="21">
        <v>10.42</v>
      </c>
    </row>
    <row r="64" spans="1:6" x14ac:dyDescent="0.2">
      <c r="A64" t="s">
        <v>201</v>
      </c>
      <c r="B64" t="s">
        <v>138</v>
      </c>
      <c r="C64" s="21">
        <v>1.2977749999999999</v>
      </c>
      <c r="D64" s="21">
        <v>3.1164999999999998</v>
      </c>
      <c r="E64" s="21">
        <v>1.3224999999999998</v>
      </c>
      <c r="F64" s="21">
        <v>11.3</v>
      </c>
    </row>
    <row r="65" spans="1:6" x14ac:dyDescent="0.2">
      <c r="A65" t="s">
        <v>202</v>
      </c>
      <c r="B65" t="s">
        <v>135</v>
      </c>
      <c r="C65" s="21">
        <v>2.2114499999999997</v>
      </c>
      <c r="D65" s="21">
        <v>2.415</v>
      </c>
      <c r="E65" s="21">
        <v>1.3569999999999998</v>
      </c>
      <c r="F65" s="21">
        <v>10.34</v>
      </c>
    </row>
    <row r="66" spans="1:6" x14ac:dyDescent="0.2">
      <c r="A66" t="s">
        <v>203</v>
      </c>
      <c r="B66" t="s">
        <v>137</v>
      </c>
      <c r="C66" s="21">
        <v>2.0902400000000001</v>
      </c>
      <c r="D66" s="21">
        <v>2.7254999999999998</v>
      </c>
      <c r="E66" s="21">
        <v>1.1729999999999998</v>
      </c>
      <c r="F66" s="21">
        <v>11.09</v>
      </c>
    </row>
    <row r="67" spans="1:6" x14ac:dyDescent="0.2">
      <c r="A67" t="s">
        <v>204</v>
      </c>
      <c r="B67" t="s">
        <v>136</v>
      </c>
      <c r="C67" s="21">
        <v>1.7159149999999999</v>
      </c>
      <c r="D67" s="21">
        <v>3.0704999999999996</v>
      </c>
      <c r="E67" s="21">
        <v>1.2994999999999999</v>
      </c>
      <c r="F67" s="21">
        <v>10.16</v>
      </c>
    </row>
    <row r="68" spans="1:6" x14ac:dyDescent="0.2">
      <c r="A68" t="s">
        <v>205</v>
      </c>
      <c r="B68" t="s">
        <v>137</v>
      </c>
      <c r="C68" s="21">
        <v>2.1795949999999999</v>
      </c>
      <c r="D68" s="21">
        <v>2.9554999999999998</v>
      </c>
      <c r="E68" s="21">
        <v>1.1499999999999999</v>
      </c>
      <c r="F68" s="21">
        <v>11.05</v>
      </c>
    </row>
    <row r="69" spans="1:6" x14ac:dyDescent="0.2">
      <c r="A69" t="s">
        <v>206</v>
      </c>
      <c r="B69" t="s">
        <v>138</v>
      </c>
      <c r="C69" s="21">
        <v>2.0166399999999998</v>
      </c>
      <c r="D69" s="21">
        <v>2.8864999999999994</v>
      </c>
      <c r="E69" s="21">
        <v>1.4029999999999998</v>
      </c>
      <c r="F69" s="21">
        <v>11.49</v>
      </c>
    </row>
    <row r="70" spans="1:6" x14ac:dyDescent="0.2">
      <c r="A70" t="s">
        <v>207</v>
      </c>
      <c r="B70" t="s">
        <v>137</v>
      </c>
      <c r="C70" s="21">
        <v>2.2140949999999999</v>
      </c>
      <c r="D70" s="21">
        <v>2.5760000000000001</v>
      </c>
      <c r="E70" s="21">
        <v>1.2649999999999999</v>
      </c>
      <c r="F70" s="21">
        <v>10.199999999999999</v>
      </c>
    </row>
    <row r="71" spans="1:6" x14ac:dyDescent="0.2">
      <c r="A71" t="s">
        <v>208</v>
      </c>
      <c r="B71" t="s">
        <v>135</v>
      </c>
      <c r="C71" s="21">
        <v>1.8896799999999998</v>
      </c>
      <c r="D71" s="21">
        <v>2.8864999999999994</v>
      </c>
      <c r="E71" s="21">
        <v>1.1844999999999999</v>
      </c>
      <c r="F71" s="21">
        <v>9.74</v>
      </c>
    </row>
    <row r="72" spans="1:6" x14ac:dyDescent="0.2">
      <c r="A72" t="s">
        <v>209</v>
      </c>
      <c r="B72" t="s">
        <v>138</v>
      </c>
      <c r="C72" s="21">
        <v>2.1548699999999998</v>
      </c>
      <c r="D72" s="21">
        <v>2.6104999999999996</v>
      </c>
      <c r="E72" s="21">
        <v>1.1499999999999999</v>
      </c>
      <c r="F72" s="21">
        <v>9.9600000000000009</v>
      </c>
    </row>
    <row r="73" spans="1:6" x14ac:dyDescent="0.2">
      <c r="A73" t="s">
        <v>210</v>
      </c>
      <c r="B73" t="s">
        <v>29</v>
      </c>
      <c r="C73" s="21">
        <v>1.2936349999999999</v>
      </c>
      <c r="D73" s="21">
        <v>2.9094999999999995</v>
      </c>
      <c r="E73" s="21">
        <v>1.2189999999999999</v>
      </c>
      <c r="F73" s="21">
        <v>10.83</v>
      </c>
    </row>
    <row r="74" spans="1:6" x14ac:dyDescent="0.2">
      <c r="A74" t="s">
        <v>211</v>
      </c>
      <c r="B74" t="s">
        <v>138</v>
      </c>
      <c r="C74" s="21">
        <v>1.437155</v>
      </c>
      <c r="D74" s="21">
        <v>2.3459999999999996</v>
      </c>
      <c r="E74" s="21">
        <v>1.4259999999999999</v>
      </c>
      <c r="F74" s="21">
        <v>11.3</v>
      </c>
    </row>
    <row r="75" spans="1:6" x14ac:dyDescent="0.2">
      <c r="A75" t="s">
        <v>212</v>
      </c>
      <c r="B75" t="s">
        <v>136</v>
      </c>
      <c r="C75" s="21">
        <v>2.1377349999999997</v>
      </c>
      <c r="D75" s="21">
        <v>2.5644999999999998</v>
      </c>
      <c r="E75" s="21">
        <v>1.2765</v>
      </c>
      <c r="F75" s="21">
        <v>9.5500000000000007</v>
      </c>
    </row>
    <row r="76" spans="1:6" x14ac:dyDescent="0.2">
      <c r="A76" t="s">
        <v>213</v>
      </c>
      <c r="B76" t="s">
        <v>137</v>
      </c>
      <c r="C76" s="21">
        <v>2.2986199999999997</v>
      </c>
      <c r="D76" s="21">
        <v>2.7024999999999997</v>
      </c>
      <c r="E76" s="21">
        <v>1.38</v>
      </c>
      <c r="F76" s="21">
        <v>11.11</v>
      </c>
    </row>
    <row r="77" spans="1:6" x14ac:dyDescent="0.2">
      <c r="A77" t="s">
        <v>214</v>
      </c>
      <c r="B77" t="s">
        <v>138</v>
      </c>
      <c r="C77" s="21">
        <v>1.313645</v>
      </c>
      <c r="D77" s="21">
        <v>2.7944999999999998</v>
      </c>
      <c r="E77" s="21">
        <v>1.2075</v>
      </c>
      <c r="F77" s="21">
        <v>11.05</v>
      </c>
    </row>
    <row r="78" spans="1:6" x14ac:dyDescent="0.2">
      <c r="A78" t="s">
        <v>215</v>
      </c>
      <c r="B78" t="s">
        <v>136</v>
      </c>
      <c r="C78" s="21">
        <v>2.1693599999999997</v>
      </c>
      <c r="D78" s="21">
        <v>3.1509999999999998</v>
      </c>
      <c r="E78" s="21">
        <v>1.4259999999999999</v>
      </c>
      <c r="F78" s="21">
        <v>10.68</v>
      </c>
    </row>
    <row r="79" spans="1:6" x14ac:dyDescent="0.2">
      <c r="A79" t="s">
        <v>216</v>
      </c>
      <c r="B79" t="s">
        <v>136</v>
      </c>
      <c r="C79" s="21">
        <v>1.9831749999999997</v>
      </c>
      <c r="D79" s="21">
        <v>2.9669999999999996</v>
      </c>
      <c r="E79" s="21">
        <v>1.2304999999999999</v>
      </c>
      <c r="F79" s="21">
        <v>11.14</v>
      </c>
    </row>
    <row r="80" spans="1:6" x14ac:dyDescent="0.2">
      <c r="A80" t="s">
        <v>217</v>
      </c>
      <c r="B80" t="s">
        <v>135</v>
      </c>
      <c r="C80" s="21">
        <v>1.4013899999999997</v>
      </c>
      <c r="D80" s="21">
        <v>2.3919999999999999</v>
      </c>
      <c r="E80" s="21">
        <v>1.1615</v>
      </c>
      <c r="F80" s="21">
        <v>11.3</v>
      </c>
    </row>
    <row r="81" spans="1:6" x14ac:dyDescent="0.2">
      <c r="A81" t="s">
        <v>218</v>
      </c>
      <c r="B81" t="s">
        <v>135</v>
      </c>
      <c r="C81" s="21">
        <v>1.1725399999999999</v>
      </c>
      <c r="D81" s="21">
        <v>2.5644999999999998</v>
      </c>
      <c r="E81" s="21">
        <v>1.1499999999999999</v>
      </c>
      <c r="F81" s="21">
        <v>9.86</v>
      </c>
    </row>
    <row r="82" spans="1:6" x14ac:dyDescent="0.2">
      <c r="A82" t="s">
        <v>219</v>
      </c>
      <c r="B82" t="s">
        <v>137</v>
      </c>
      <c r="C82" s="21">
        <v>2.0856400000000002</v>
      </c>
      <c r="D82" s="21">
        <v>2.7715000000000001</v>
      </c>
      <c r="E82" s="21">
        <v>1.4375</v>
      </c>
      <c r="F82" s="21">
        <v>9.98</v>
      </c>
    </row>
    <row r="83" spans="1:6" x14ac:dyDescent="0.2">
      <c r="A83" t="s">
        <v>220</v>
      </c>
      <c r="B83" t="s">
        <v>138</v>
      </c>
      <c r="C83" s="21">
        <v>1.4351999999999998</v>
      </c>
      <c r="D83" s="21">
        <v>2.4609999999999999</v>
      </c>
      <c r="E83" s="21">
        <v>1.1615</v>
      </c>
      <c r="F83" s="21">
        <v>10.83</v>
      </c>
    </row>
    <row r="84" spans="1:6" x14ac:dyDescent="0.2">
      <c r="A84" t="s">
        <v>221</v>
      </c>
      <c r="B84" t="s">
        <v>138</v>
      </c>
      <c r="C84" s="21">
        <v>1.2709799999999998</v>
      </c>
      <c r="D84" s="21">
        <v>2.8059999999999996</v>
      </c>
      <c r="E84" s="21">
        <v>1.3684999999999998</v>
      </c>
      <c r="F84" s="21">
        <v>10.32</v>
      </c>
    </row>
    <row r="85" spans="1:6" x14ac:dyDescent="0.2">
      <c r="A85" t="s">
        <v>222</v>
      </c>
      <c r="B85" t="s">
        <v>135</v>
      </c>
      <c r="C85" s="21">
        <v>2.1813199999999999</v>
      </c>
      <c r="D85" s="21">
        <v>2.5989999999999998</v>
      </c>
      <c r="E85" s="21">
        <v>1.1844999999999999</v>
      </c>
      <c r="F85" s="21">
        <v>11.45</v>
      </c>
    </row>
    <row r="86" spans="1:6" x14ac:dyDescent="0.2">
      <c r="A86" t="s">
        <v>223</v>
      </c>
      <c r="B86" t="s">
        <v>135</v>
      </c>
      <c r="C86" s="21">
        <v>1.8147</v>
      </c>
      <c r="D86" s="21">
        <v>2.8174999999999999</v>
      </c>
      <c r="E86" s="21">
        <v>1.3684999999999998</v>
      </c>
      <c r="F86" s="21">
        <v>9.5500000000000007</v>
      </c>
    </row>
    <row r="87" spans="1:6" x14ac:dyDescent="0.2">
      <c r="A87" t="s">
        <v>224</v>
      </c>
      <c r="B87" t="s">
        <v>136</v>
      </c>
      <c r="C87" s="21">
        <v>1.3911549999999999</v>
      </c>
      <c r="D87" s="21">
        <v>2.6679999999999997</v>
      </c>
      <c r="E87" s="21">
        <v>1.288</v>
      </c>
      <c r="F87" s="21">
        <v>11.08</v>
      </c>
    </row>
    <row r="88" spans="1:6" x14ac:dyDescent="0.2">
      <c r="A88" t="s">
        <v>225</v>
      </c>
      <c r="B88" t="s">
        <v>137</v>
      </c>
      <c r="C88" s="21">
        <v>1.6009149999999996</v>
      </c>
      <c r="D88" s="21">
        <v>2.6795</v>
      </c>
      <c r="E88" s="21">
        <v>1.3454999999999999</v>
      </c>
      <c r="F88" s="21">
        <v>10.25</v>
      </c>
    </row>
    <row r="89" spans="1:6" x14ac:dyDescent="0.2">
      <c r="A89" t="s">
        <v>226</v>
      </c>
      <c r="B89" t="s">
        <v>135</v>
      </c>
      <c r="C89" s="21">
        <v>1.7887099999999998</v>
      </c>
      <c r="D89" s="21">
        <v>2.3574999999999995</v>
      </c>
      <c r="E89" s="21">
        <v>1.2994999999999999</v>
      </c>
      <c r="F89" s="21">
        <v>10.96</v>
      </c>
    </row>
    <row r="90" spans="1:6" x14ac:dyDescent="0.2">
      <c r="A90" t="s">
        <v>227</v>
      </c>
      <c r="B90" t="s">
        <v>136</v>
      </c>
      <c r="C90" s="21">
        <v>1.5203</v>
      </c>
      <c r="D90" s="21">
        <v>2.4494999999999996</v>
      </c>
      <c r="E90" s="21">
        <v>1.3569999999999998</v>
      </c>
      <c r="F90" s="21">
        <v>9.7799999999999994</v>
      </c>
    </row>
    <row r="91" spans="1:6" x14ac:dyDescent="0.2">
      <c r="A91" t="s">
        <v>228</v>
      </c>
      <c r="B91" t="s">
        <v>138</v>
      </c>
      <c r="C91" s="21">
        <v>2.1017399999999995</v>
      </c>
      <c r="D91" s="21">
        <v>2.6334999999999997</v>
      </c>
      <c r="E91" s="21">
        <v>1.3454999999999999</v>
      </c>
      <c r="F91" s="21">
        <v>11.3</v>
      </c>
    </row>
    <row r="92" spans="1:6" x14ac:dyDescent="0.2">
      <c r="A92" t="s">
        <v>229</v>
      </c>
      <c r="B92" t="s">
        <v>135</v>
      </c>
      <c r="C92" s="21">
        <v>1.31813</v>
      </c>
      <c r="D92" s="21">
        <v>2.8059999999999996</v>
      </c>
      <c r="E92" s="21">
        <v>1.3454999999999999</v>
      </c>
      <c r="F92" s="21">
        <v>11.27</v>
      </c>
    </row>
    <row r="93" spans="1:6" x14ac:dyDescent="0.2">
      <c r="A93" t="s">
        <v>230</v>
      </c>
      <c r="B93" t="s">
        <v>138</v>
      </c>
      <c r="C93" s="21">
        <v>1.9380949999999999</v>
      </c>
      <c r="D93" s="21">
        <v>3.0934999999999997</v>
      </c>
      <c r="E93" s="21">
        <v>1.2649999999999999</v>
      </c>
      <c r="F93" s="21">
        <v>11.07</v>
      </c>
    </row>
    <row r="94" spans="1:6" x14ac:dyDescent="0.2">
      <c r="A94" t="s">
        <v>231</v>
      </c>
      <c r="B94" t="s">
        <v>137</v>
      </c>
      <c r="C94" s="21">
        <v>1.276845</v>
      </c>
      <c r="D94" s="21">
        <v>2.8174999999999999</v>
      </c>
      <c r="E94" s="21">
        <v>1.4259999999999999</v>
      </c>
      <c r="F94" s="21">
        <v>10.199999999999999</v>
      </c>
    </row>
    <row r="95" spans="1:6" x14ac:dyDescent="0.2">
      <c r="A95" t="s">
        <v>232</v>
      </c>
      <c r="B95" t="s">
        <v>136</v>
      </c>
      <c r="C95" s="21">
        <v>2.2002949999999997</v>
      </c>
      <c r="D95" s="21">
        <v>2.484</v>
      </c>
      <c r="E95" s="21">
        <v>1.4144999999999999</v>
      </c>
      <c r="F95" s="21">
        <v>10.38</v>
      </c>
    </row>
    <row r="96" spans="1:6" x14ac:dyDescent="0.2">
      <c r="A96" t="s">
        <v>233</v>
      </c>
      <c r="B96" t="s">
        <v>136</v>
      </c>
      <c r="C96" s="21">
        <v>1.5465199999999999</v>
      </c>
      <c r="D96" s="21">
        <v>2.7715000000000001</v>
      </c>
      <c r="E96" s="21">
        <v>1.196</v>
      </c>
      <c r="F96" s="21">
        <v>9.7799999999999994</v>
      </c>
    </row>
    <row r="97" spans="1:6" x14ac:dyDescent="0.2">
      <c r="A97" t="s">
        <v>234</v>
      </c>
      <c r="B97" t="s">
        <v>138</v>
      </c>
      <c r="C97" s="21">
        <v>1.668995</v>
      </c>
      <c r="D97" s="21">
        <v>2.8405</v>
      </c>
      <c r="E97" s="21">
        <v>1.4259999999999999</v>
      </c>
      <c r="F97" s="21">
        <v>11.32</v>
      </c>
    </row>
    <row r="98" spans="1:6" x14ac:dyDescent="0.2">
      <c r="A98" t="s">
        <v>235</v>
      </c>
      <c r="B98" t="s">
        <v>136</v>
      </c>
      <c r="C98" s="21">
        <v>2.1484299999999998</v>
      </c>
      <c r="D98" s="21">
        <v>3.105</v>
      </c>
      <c r="E98" s="21">
        <v>1.4375</v>
      </c>
      <c r="F98" s="21">
        <v>10.34</v>
      </c>
    </row>
    <row r="99" spans="1:6" x14ac:dyDescent="0.2">
      <c r="A99" t="s">
        <v>236</v>
      </c>
      <c r="B99" t="s">
        <v>135</v>
      </c>
      <c r="C99" s="21">
        <v>2.2028249999999998</v>
      </c>
      <c r="D99" s="21">
        <v>3.0819999999999999</v>
      </c>
      <c r="E99" s="21">
        <v>1.2649999999999999</v>
      </c>
      <c r="F99" s="21">
        <v>9.58</v>
      </c>
    </row>
    <row r="100" spans="1:6" x14ac:dyDescent="0.2">
      <c r="A100" t="s">
        <v>237</v>
      </c>
      <c r="B100" t="s">
        <v>138</v>
      </c>
      <c r="C100" s="21">
        <v>1.5004049999999998</v>
      </c>
      <c r="D100" s="21">
        <v>2.8289999999999997</v>
      </c>
      <c r="E100" s="21">
        <v>1.3684999999999998</v>
      </c>
      <c r="F100" s="21">
        <v>11.01</v>
      </c>
    </row>
    <row r="101" spans="1:6" x14ac:dyDescent="0.2">
      <c r="A101" t="s">
        <v>238</v>
      </c>
      <c r="B101" t="s">
        <v>135</v>
      </c>
      <c r="C101" s="21">
        <v>1.6004549999999997</v>
      </c>
      <c r="D101" s="21">
        <v>2.7254999999999998</v>
      </c>
      <c r="E101" s="21">
        <v>1.2189999999999999</v>
      </c>
      <c r="F101" s="21">
        <v>10.1</v>
      </c>
    </row>
    <row r="102" spans="1:6" x14ac:dyDescent="0.2">
      <c r="C102" s="19"/>
      <c r="D102" s="19"/>
      <c r="E102" s="19"/>
      <c r="F102" s="19"/>
    </row>
    <row r="103" spans="1:6" x14ac:dyDescent="0.2">
      <c r="D103" s="19"/>
      <c r="E103" s="19"/>
    </row>
    <row r="1000" spans="648:648" ht="16" x14ac:dyDescent="0.2">
      <c r="XX1000" s="26">
        <v>82026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734C-23FD-4AE1-A914-89AC4B894AFF}">
  <sheetPr>
    <tabColor rgb="FFFFC000"/>
  </sheetPr>
  <dimension ref="A1:XX1000"/>
  <sheetViews>
    <sheetView workbookViewId="0">
      <selection activeCell="J7" sqref="J7"/>
    </sheetView>
  </sheetViews>
  <sheetFormatPr baseColWidth="10" defaultColWidth="8.83203125" defaultRowHeight="13" x14ac:dyDescent="0.2"/>
  <cols>
    <col min="1" max="1" width="11.5" bestFit="1" customWidth="1"/>
    <col min="2" max="2" width="13.5" customWidth="1"/>
    <col min="3" max="3" width="11.33203125" bestFit="1" customWidth="1"/>
    <col min="4" max="4" width="9.6640625" bestFit="1" customWidth="1"/>
    <col min="5" max="5" width="12.1640625" bestFit="1" customWidth="1"/>
    <col min="8" max="8" width="19.1640625" bestFit="1" customWidth="1"/>
    <col min="9" max="9" width="12.1640625" bestFit="1" customWidth="1"/>
    <col min="10" max="10" width="17.5" bestFit="1" customWidth="1"/>
    <col min="11" max="11" width="14.83203125" bestFit="1" customWidth="1"/>
  </cols>
  <sheetData>
    <row r="1" spans="1:12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H1" s="28" t="s">
        <v>24</v>
      </c>
      <c r="I1" t="s">
        <v>130</v>
      </c>
    </row>
    <row r="2" spans="1:12" x14ac:dyDescent="0.2">
      <c r="A2" t="s">
        <v>30</v>
      </c>
      <c r="B2" t="s">
        <v>130</v>
      </c>
      <c r="C2" s="21">
        <v>1.3870149999999999</v>
      </c>
      <c r="D2" s="21">
        <v>3.0129999999999999</v>
      </c>
      <c r="E2" s="21">
        <v>1.2649999999999999</v>
      </c>
      <c r="F2" s="21">
        <v>9.9700000000000006</v>
      </c>
    </row>
    <row r="3" spans="1:12" x14ac:dyDescent="0.2">
      <c r="A3" t="s">
        <v>31</v>
      </c>
      <c r="B3" t="s">
        <v>131</v>
      </c>
      <c r="C3" s="21">
        <v>1.6298949999999999</v>
      </c>
      <c r="D3" s="21">
        <v>3.0934999999999997</v>
      </c>
      <c r="E3" s="21">
        <v>1.4029999999999998</v>
      </c>
      <c r="F3" s="21">
        <v>9.9700000000000006</v>
      </c>
      <c r="H3" s="28" t="s">
        <v>250</v>
      </c>
    </row>
    <row r="4" spans="1:12" x14ac:dyDescent="0.2">
      <c r="A4" t="s">
        <v>32</v>
      </c>
      <c r="B4" t="s">
        <v>132</v>
      </c>
      <c r="C4" s="21">
        <v>1.68222</v>
      </c>
      <c r="D4" s="21">
        <v>2.8635000000000002</v>
      </c>
      <c r="E4" s="21">
        <v>1.3454999999999999</v>
      </c>
      <c r="F4" s="21">
        <v>11.28</v>
      </c>
      <c r="H4" s="30" t="s">
        <v>247</v>
      </c>
      <c r="I4" s="29">
        <v>1.7211296551724133</v>
      </c>
    </row>
    <row r="5" spans="1:12" x14ac:dyDescent="0.2">
      <c r="A5" t="s">
        <v>33</v>
      </c>
      <c r="B5" t="s">
        <v>134</v>
      </c>
      <c r="C5" s="21">
        <v>1.1789799999999997</v>
      </c>
      <c r="D5" s="21">
        <v>2.2999999999999998</v>
      </c>
      <c r="E5" s="21">
        <v>1.242</v>
      </c>
      <c r="F5" s="21">
        <v>11.33</v>
      </c>
      <c r="H5" s="30" t="s">
        <v>248</v>
      </c>
      <c r="I5" s="29">
        <v>2.7243103448275856</v>
      </c>
    </row>
    <row r="6" spans="1:12" x14ac:dyDescent="0.2">
      <c r="A6" t="s">
        <v>34</v>
      </c>
      <c r="B6" t="s">
        <v>130</v>
      </c>
      <c r="C6" s="21">
        <v>1.86093</v>
      </c>
      <c r="D6" s="21">
        <v>3.0129999999999999</v>
      </c>
      <c r="E6" s="21">
        <v>1.3569999999999998</v>
      </c>
      <c r="F6" s="21">
        <v>10.85</v>
      </c>
      <c r="H6" s="30" t="s">
        <v>249</v>
      </c>
      <c r="I6" s="29">
        <v>1.3201206896551723</v>
      </c>
      <c r="J6">
        <f>SUM(I4:I6)</f>
        <v>5.765560689655171</v>
      </c>
      <c r="K6" s="31" t="s">
        <v>253</v>
      </c>
      <c r="L6" s="31" t="s">
        <v>4</v>
      </c>
    </row>
    <row r="7" spans="1:12" x14ac:dyDescent="0.2">
      <c r="A7" t="s">
        <v>35</v>
      </c>
      <c r="B7" t="s">
        <v>130</v>
      </c>
      <c r="C7" s="21">
        <v>1.7926199999999999</v>
      </c>
      <c r="D7" s="21">
        <v>2.7139999999999995</v>
      </c>
      <c r="E7" s="21">
        <v>1.3339999999999999</v>
      </c>
      <c r="F7" s="21">
        <v>11.32</v>
      </c>
      <c r="H7" s="30" t="s">
        <v>251</v>
      </c>
      <c r="I7" s="29">
        <v>10.300689655172414</v>
      </c>
    </row>
    <row r="8" spans="1:12" x14ac:dyDescent="0.2">
      <c r="A8" t="s">
        <v>36</v>
      </c>
      <c r="B8" t="s">
        <v>133</v>
      </c>
      <c r="C8" s="21">
        <v>1.5277749999999999</v>
      </c>
      <c r="D8" s="21">
        <v>3.0014999999999996</v>
      </c>
      <c r="E8" s="21">
        <v>1.3224999999999998</v>
      </c>
      <c r="F8" s="21">
        <v>11.37</v>
      </c>
    </row>
    <row r="9" spans="1:12" x14ac:dyDescent="0.2">
      <c r="A9" t="s">
        <v>37</v>
      </c>
      <c r="B9" t="s">
        <v>133</v>
      </c>
      <c r="C9" s="21">
        <v>1.7353499999999997</v>
      </c>
      <c r="D9" s="21">
        <v>2.9784999999999995</v>
      </c>
      <c r="E9" s="21">
        <v>1.3454999999999999</v>
      </c>
      <c r="F9" s="21">
        <v>9.91</v>
      </c>
    </row>
    <row r="10" spans="1:12" x14ac:dyDescent="0.2">
      <c r="A10" t="s">
        <v>38</v>
      </c>
      <c r="B10" t="s">
        <v>133</v>
      </c>
      <c r="C10" s="21">
        <v>1.3666599999999998</v>
      </c>
      <c r="D10" s="21">
        <v>3.036</v>
      </c>
      <c r="E10" s="21">
        <v>1.3224999999999998</v>
      </c>
      <c r="F10" s="21">
        <v>9.6</v>
      </c>
    </row>
    <row r="11" spans="1:12" x14ac:dyDescent="0.2">
      <c r="A11" t="s">
        <v>39</v>
      </c>
      <c r="B11" t="s">
        <v>134</v>
      </c>
      <c r="C11" s="21">
        <v>1.5994199999999998</v>
      </c>
      <c r="D11" s="21">
        <v>2.3919999999999999</v>
      </c>
      <c r="E11" s="21">
        <v>1.3569999999999998</v>
      </c>
      <c r="F11" s="21">
        <v>10.48</v>
      </c>
    </row>
    <row r="12" spans="1:12" x14ac:dyDescent="0.2">
      <c r="A12" t="s">
        <v>40</v>
      </c>
      <c r="B12" t="s">
        <v>134</v>
      </c>
      <c r="C12" s="21">
        <v>1.4440549999999999</v>
      </c>
      <c r="D12" s="21">
        <v>2.6795</v>
      </c>
      <c r="E12" s="21">
        <v>1.3224999999999998</v>
      </c>
      <c r="F12" s="21">
        <v>10.23</v>
      </c>
    </row>
    <row r="13" spans="1:12" x14ac:dyDescent="0.2">
      <c r="A13" t="s">
        <v>41</v>
      </c>
      <c r="B13" t="s">
        <v>132</v>
      </c>
      <c r="C13" s="21">
        <v>2.23997</v>
      </c>
      <c r="D13" s="21">
        <v>2.3804999999999996</v>
      </c>
      <c r="E13" s="21">
        <v>1.3684999999999998</v>
      </c>
      <c r="F13" s="21">
        <v>10.57</v>
      </c>
    </row>
    <row r="14" spans="1:12" x14ac:dyDescent="0.2">
      <c r="A14" t="s">
        <v>42</v>
      </c>
      <c r="B14" t="s">
        <v>133</v>
      </c>
      <c r="C14" s="21">
        <v>1.5194949999999998</v>
      </c>
      <c r="D14" s="21">
        <v>2.8864999999999994</v>
      </c>
      <c r="E14" s="21">
        <v>1.3339999999999999</v>
      </c>
      <c r="F14" s="21">
        <v>10.27</v>
      </c>
    </row>
    <row r="15" spans="1:12" x14ac:dyDescent="0.2">
      <c r="A15" t="s">
        <v>43</v>
      </c>
      <c r="B15" t="s">
        <v>130</v>
      </c>
      <c r="C15" s="21">
        <v>1.207155</v>
      </c>
      <c r="D15" s="21">
        <v>2.3344999999999998</v>
      </c>
      <c r="E15" s="21">
        <v>1.196</v>
      </c>
      <c r="F15" s="21">
        <v>9.5500000000000007</v>
      </c>
    </row>
    <row r="16" spans="1:12" x14ac:dyDescent="0.2">
      <c r="A16" t="s">
        <v>44</v>
      </c>
      <c r="B16" t="s">
        <v>134</v>
      </c>
      <c r="C16" s="21">
        <v>1.9554599999999998</v>
      </c>
      <c r="D16" s="21">
        <v>2.5299999999999998</v>
      </c>
      <c r="E16" s="21">
        <v>1.3915</v>
      </c>
      <c r="F16" s="21">
        <v>10.17</v>
      </c>
    </row>
    <row r="17" spans="1:6" x14ac:dyDescent="0.2">
      <c r="A17" t="s">
        <v>45</v>
      </c>
      <c r="B17" t="s">
        <v>132</v>
      </c>
      <c r="C17" s="21">
        <v>1.4100149999999998</v>
      </c>
      <c r="D17" s="21">
        <v>2.76</v>
      </c>
      <c r="E17" s="21">
        <v>1.1729999999999998</v>
      </c>
      <c r="F17" s="21">
        <v>10.5</v>
      </c>
    </row>
    <row r="18" spans="1:6" x14ac:dyDescent="0.2">
      <c r="A18" t="s">
        <v>46</v>
      </c>
      <c r="B18" t="s">
        <v>133</v>
      </c>
      <c r="C18" s="21">
        <v>1.62242</v>
      </c>
      <c r="D18" s="21">
        <v>2.6449999999999996</v>
      </c>
      <c r="E18" s="21">
        <v>1.2535000000000001</v>
      </c>
      <c r="F18" s="21">
        <v>11.11</v>
      </c>
    </row>
    <row r="19" spans="1:6" x14ac:dyDescent="0.2">
      <c r="A19" t="s">
        <v>47</v>
      </c>
      <c r="B19" t="s">
        <v>130</v>
      </c>
      <c r="C19" s="21">
        <v>1.54376</v>
      </c>
      <c r="D19" s="21">
        <v>3.0704999999999996</v>
      </c>
      <c r="E19" s="21">
        <v>1.2189999999999999</v>
      </c>
      <c r="F19" s="21">
        <v>10.11</v>
      </c>
    </row>
    <row r="20" spans="1:6" x14ac:dyDescent="0.2">
      <c r="A20" t="s">
        <v>48</v>
      </c>
      <c r="B20" t="s">
        <v>134</v>
      </c>
      <c r="C20" s="21">
        <v>1.9917999999999998</v>
      </c>
      <c r="D20" s="21">
        <v>2.5414999999999996</v>
      </c>
      <c r="E20" s="21">
        <v>1.4259999999999999</v>
      </c>
      <c r="F20" s="21">
        <v>10.84</v>
      </c>
    </row>
    <row r="21" spans="1:6" x14ac:dyDescent="0.2">
      <c r="A21" t="s">
        <v>49</v>
      </c>
      <c r="B21" t="s">
        <v>130</v>
      </c>
      <c r="C21" s="21">
        <v>1.252235</v>
      </c>
      <c r="D21" s="21">
        <v>2.4609999999999999</v>
      </c>
      <c r="E21" s="21">
        <v>1.3339999999999999</v>
      </c>
      <c r="F21" s="21">
        <v>10.42</v>
      </c>
    </row>
    <row r="22" spans="1:6" x14ac:dyDescent="0.2">
      <c r="A22" t="s">
        <v>50</v>
      </c>
      <c r="B22" t="s">
        <v>134</v>
      </c>
      <c r="C22" s="21">
        <v>1.7301749999999998</v>
      </c>
      <c r="D22" s="21">
        <v>2.4494999999999996</v>
      </c>
      <c r="E22" s="21">
        <v>1.1844999999999999</v>
      </c>
      <c r="F22" s="21">
        <v>10.7</v>
      </c>
    </row>
    <row r="23" spans="1:6" x14ac:dyDescent="0.2">
      <c r="A23" t="s">
        <v>51</v>
      </c>
      <c r="B23" t="s">
        <v>133</v>
      </c>
      <c r="C23" s="21">
        <v>1.65439</v>
      </c>
      <c r="D23" s="21">
        <v>3.1624999999999996</v>
      </c>
      <c r="E23" s="21">
        <v>1.4144999999999999</v>
      </c>
      <c r="F23" s="21">
        <v>10.37</v>
      </c>
    </row>
    <row r="24" spans="1:6" x14ac:dyDescent="0.2">
      <c r="A24" t="s">
        <v>52</v>
      </c>
      <c r="B24" t="s">
        <v>132</v>
      </c>
      <c r="C24" s="21">
        <v>2.0039899999999999</v>
      </c>
      <c r="D24" s="21">
        <v>2.323</v>
      </c>
      <c r="E24" s="21">
        <v>1.2535000000000001</v>
      </c>
      <c r="F24" s="21">
        <v>9.68</v>
      </c>
    </row>
    <row r="25" spans="1:6" x14ac:dyDescent="0.2">
      <c r="A25" t="s">
        <v>53</v>
      </c>
      <c r="B25" t="s">
        <v>130</v>
      </c>
      <c r="C25" s="21">
        <v>1.8925549999999998</v>
      </c>
      <c r="D25" s="21">
        <v>2.4264999999999999</v>
      </c>
      <c r="E25" s="21">
        <v>1.2994999999999999</v>
      </c>
      <c r="F25" s="21">
        <v>10.83</v>
      </c>
    </row>
    <row r="26" spans="1:6" x14ac:dyDescent="0.2">
      <c r="A26" t="s">
        <v>54</v>
      </c>
      <c r="B26" t="s">
        <v>130</v>
      </c>
      <c r="C26" s="21">
        <v>1.3443499999999999</v>
      </c>
      <c r="D26" s="21">
        <v>2.9784999999999995</v>
      </c>
      <c r="E26" s="21">
        <v>1.288</v>
      </c>
      <c r="F26" s="21">
        <v>9.91</v>
      </c>
    </row>
    <row r="27" spans="1:6" x14ac:dyDescent="0.2">
      <c r="A27" t="s">
        <v>55</v>
      </c>
      <c r="B27" t="s">
        <v>130</v>
      </c>
      <c r="C27" s="21">
        <v>1.9526999999999999</v>
      </c>
      <c r="D27" s="21">
        <v>2.323</v>
      </c>
      <c r="E27" s="21">
        <v>1.3569999999999998</v>
      </c>
      <c r="F27" s="21">
        <v>11.01</v>
      </c>
    </row>
    <row r="28" spans="1:6" x14ac:dyDescent="0.2">
      <c r="A28" t="s">
        <v>56</v>
      </c>
      <c r="B28" t="s">
        <v>134</v>
      </c>
      <c r="C28" s="21">
        <v>1.5374349999999999</v>
      </c>
      <c r="D28" s="21">
        <v>2.9554999999999998</v>
      </c>
      <c r="E28" s="21">
        <v>1.4029999999999998</v>
      </c>
      <c r="F28" s="21">
        <v>10.17</v>
      </c>
    </row>
    <row r="29" spans="1:6" x14ac:dyDescent="0.2">
      <c r="A29" t="s">
        <v>57</v>
      </c>
      <c r="B29" t="s">
        <v>133</v>
      </c>
      <c r="C29" s="21">
        <v>1.7810049999999997</v>
      </c>
      <c r="D29" s="21">
        <v>2.9899999999999998</v>
      </c>
      <c r="E29" s="21">
        <v>1.2994999999999999</v>
      </c>
      <c r="F29" s="21">
        <v>11.41</v>
      </c>
    </row>
    <row r="30" spans="1:6" x14ac:dyDescent="0.2">
      <c r="A30" t="s">
        <v>58</v>
      </c>
      <c r="B30" t="s">
        <v>133</v>
      </c>
      <c r="C30" s="21">
        <v>2.0199749999999996</v>
      </c>
      <c r="D30" s="21">
        <v>2.6334999999999997</v>
      </c>
      <c r="E30" s="21">
        <v>1.196</v>
      </c>
      <c r="F30" s="21">
        <v>10.72</v>
      </c>
    </row>
    <row r="31" spans="1:6" x14ac:dyDescent="0.2">
      <c r="A31" t="s">
        <v>59</v>
      </c>
      <c r="B31" t="s">
        <v>134</v>
      </c>
      <c r="C31" s="21">
        <v>1.5795249999999998</v>
      </c>
      <c r="D31" s="21">
        <v>2.6679999999999997</v>
      </c>
      <c r="E31" s="21">
        <v>1.38</v>
      </c>
      <c r="F31" s="21">
        <v>11.02</v>
      </c>
    </row>
    <row r="32" spans="1:6" x14ac:dyDescent="0.2">
      <c r="A32" t="s">
        <v>60</v>
      </c>
      <c r="B32" t="s">
        <v>133</v>
      </c>
      <c r="C32" s="21">
        <v>1.55779</v>
      </c>
      <c r="D32" s="21">
        <v>2.9324999999999997</v>
      </c>
      <c r="E32" s="21">
        <v>1.3109999999999997</v>
      </c>
      <c r="F32" s="21">
        <v>10.86</v>
      </c>
    </row>
    <row r="33" spans="1:6" x14ac:dyDescent="0.2">
      <c r="A33" t="s">
        <v>61</v>
      </c>
      <c r="B33" t="s">
        <v>130</v>
      </c>
      <c r="C33" s="21">
        <v>1.9736299999999998</v>
      </c>
      <c r="D33" s="21">
        <v>2.5644999999999998</v>
      </c>
      <c r="E33" s="21">
        <v>1.242</v>
      </c>
      <c r="F33" s="21">
        <v>10.47</v>
      </c>
    </row>
    <row r="34" spans="1:6" x14ac:dyDescent="0.2">
      <c r="A34" t="s">
        <v>62</v>
      </c>
      <c r="B34" t="s">
        <v>133</v>
      </c>
      <c r="C34" s="21">
        <v>2.0487250000000001</v>
      </c>
      <c r="D34" s="21">
        <v>2.9669999999999996</v>
      </c>
      <c r="E34" s="21">
        <v>1.4029999999999998</v>
      </c>
      <c r="F34" s="21">
        <v>11.15</v>
      </c>
    </row>
    <row r="35" spans="1:6" x14ac:dyDescent="0.2">
      <c r="A35" t="s">
        <v>63</v>
      </c>
      <c r="B35" t="s">
        <v>130</v>
      </c>
      <c r="C35" s="21">
        <v>2.1576300000000002</v>
      </c>
      <c r="D35" s="21">
        <v>2.6795</v>
      </c>
      <c r="E35" s="21">
        <v>1.4259999999999999</v>
      </c>
      <c r="F35" s="21">
        <v>10.47</v>
      </c>
    </row>
    <row r="36" spans="1:6" x14ac:dyDescent="0.2">
      <c r="A36" t="s">
        <v>64</v>
      </c>
      <c r="B36" t="s">
        <v>130</v>
      </c>
      <c r="C36" s="21">
        <v>2.025725</v>
      </c>
      <c r="D36" s="21">
        <v>2.9669999999999996</v>
      </c>
      <c r="E36" s="21">
        <v>1.38</v>
      </c>
      <c r="F36" s="21">
        <v>10.53</v>
      </c>
    </row>
    <row r="37" spans="1:6" x14ac:dyDescent="0.2">
      <c r="A37" t="s">
        <v>65</v>
      </c>
      <c r="B37" t="s">
        <v>134</v>
      </c>
      <c r="C37" s="21">
        <v>1.3612549999999999</v>
      </c>
      <c r="D37" s="21">
        <v>2.8864999999999994</v>
      </c>
      <c r="E37" s="21">
        <v>1.2304999999999999</v>
      </c>
      <c r="F37" s="21">
        <v>11.06</v>
      </c>
    </row>
    <row r="38" spans="1:6" x14ac:dyDescent="0.2">
      <c r="A38" t="s">
        <v>66</v>
      </c>
      <c r="B38" t="s">
        <v>133</v>
      </c>
      <c r="C38" s="21">
        <v>1.439225</v>
      </c>
      <c r="D38" s="21">
        <v>2.8405</v>
      </c>
      <c r="E38" s="21">
        <v>1.196</v>
      </c>
      <c r="F38" s="21">
        <v>11.1</v>
      </c>
    </row>
    <row r="39" spans="1:6" x14ac:dyDescent="0.2">
      <c r="A39" t="s">
        <v>67</v>
      </c>
      <c r="B39" t="s">
        <v>133</v>
      </c>
      <c r="C39" s="21">
        <v>1.8707049999999998</v>
      </c>
      <c r="D39" s="21">
        <v>3.0589999999999997</v>
      </c>
      <c r="E39" s="21">
        <v>1.242</v>
      </c>
      <c r="F39" s="21">
        <v>11.27</v>
      </c>
    </row>
    <row r="40" spans="1:6" x14ac:dyDescent="0.2">
      <c r="A40" t="s">
        <v>68</v>
      </c>
      <c r="B40" t="s">
        <v>130</v>
      </c>
      <c r="C40" s="21">
        <v>1.4455499999999997</v>
      </c>
      <c r="D40" s="21">
        <v>2.4494999999999996</v>
      </c>
      <c r="E40" s="21">
        <v>1.2304999999999999</v>
      </c>
      <c r="F40" s="21">
        <v>9.66</v>
      </c>
    </row>
    <row r="41" spans="1:6" x14ac:dyDescent="0.2">
      <c r="A41" t="s">
        <v>69</v>
      </c>
      <c r="B41" t="s">
        <v>130</v>
      </c>
      <c r="C41" s="21">
        <v>1.75881</v>
      </c>
      <c r="D41" s="21">
        <v>2.7484999999999999</v>
      </c>
      <c r="E41" s="21">
        <v>1.4029999999999998</v>
      </c>
      <c r="F41" s="21">
        <v>10.210000000000001</v>
      </c>
    </row>
    <row r="42" spans="1:6" x14ac:dyDescent="0.2">
      <c r="A42" t="s">
        <v>70</v>
      </c>
      <c r="B42" t="s">
        <v>134</v>
      </c>
      <c r="C42" s="21">
        <v>2.011695</v>
      </c>
      <c r="D42" s="21">
        <v>2.7829999999999999</v>
      </c>
      <c r="E42" s="21">
        <v>1.2765</v>
      </c>
      <c r="F42" s="21">
        <v>10.54</v>
      </c>
    </row>
    <row r="43" spans="1:6" x14ac:dyDescent="0.2">
      <c r="A43" t="s">
        <v>71</v>
      </c>
      <c r="B43" t="s">
        <v>133</v>
      </c>
      <c r="C43" s="21">
        <v>1.5350199999999998</v>
      </c>
      <c r="D43" s="21">
        <v>2.9094999999999995</v>
      </c>
      <c r="E43" s="21">
        <v>1.4375</v>
      </c>
      <c r="F43" s="21">
        <v>10.95</v>
      </c>
    </row>
    <row r="44" spans="1:6" x14ac:dyDescent="0.2">
      <c r="A44" t="s">
        <v>72</v>
      </c>
      <c r="B44" t="s">
        <v>133</v>
      </c>
      <c r="C44" s="21">
        <v>1.3131849999999998</v>
      </c>
      <c r="D44" s="21">
        <v>3.0014999999999996</v>
      </c>
      <c r="E44" s="21">
        <v>1.2994999999999999</v>
      </c>
      <c r="F44" s="21">
        <v>11.47</v>
      </c>
    </row>
    <row r="45" spans="1:6" x14ac:dyDescent="0.2">
      <c r="A45" t="s">
        <v>73</v>
      </c>
      <c r="B45" t="s">
        <v>134</v>
      </c>
      <c r="C45" s="21">
        <v>1.3728699999999998</v>
      </c>
      <c r="D45" s="21">
        <v>3.0474999999999999</v>
      </c>
      <c r="E45" s="21">
        <v>1.1844999999999999</v>
      </c>
      <c r="F45" s="21">
        <v>10.64</v>
      </c>
    </row>
    <row r="46" spans="1:6" x14ac:dyDescent="0.2">
      <c r="A46" t="s">
        <v>74</v>
      </c>
      <c r="B46" t="s">
        <v>134</v>
      </c>
      <c r="C46" s="21">
        <v>1.4902849999999999</v>
      </c>
      <c r="D46" s="21">
        <v>2.323</v>
      </c>
      <c r="E46" s="21">
        <v>1.3569999999999998</v>
      </c>
      <c r="F46" s="21">
        <v>10.72</v>
      </c>
    </row>
    <row r="47" spans="1:6" x14ac:dyDescent="0.2">
      <c r="A47" t="s">
        <v>75</v>
      </c>
      <c r="B47" t="s">
        <v>130</v>
      </c>
      <c r="C47" s="21">
        <v>2.1537199999999999</v>
      </c>
      <c r="D47" s="21">
        <v>2.3804999999999996</v>
      </c>
      <c r="E47" s="21">
        <v>1.2994999999999999</v>
      </c>
      <c r="F47" s="21">
        <v>10.51</v>
      </c>
    </row>
    <row r="48" spans="1:6" x14ac:dyDescent="0.2">
      <c r="A48" t="s">
        <v>76</v>
      </c>
      <c r="B48" t="s">
        <v>132</v>
      </c>
      <c r="C48" s="21">
        <v>1.3747099999999999</v>
      </c>
      <c r="D48" s="21">
        <v>3.036</v>
      </c>
      <c r="E48" s="21">
        <v>1.3109999999999997</v>
      </c>
      <c r="F48" s="21">
        <v>9.77</v>
      </c>
    </row>
    <row r="49" spans="1:6" x14ac:dyDescent="0.2">
      <c r="A49" t="s">
        <v>77</v>
      </c>
      <c r="B49" t="s">
        <v>133</v>
      </c>
      <c r="C49" s="21">
        <v>1.7981400000000001</v>
      </c>
      <c r="D49" s="21">
        <v>2.3804999999999996</v>
      </c>
      <c r="E49" s="21">
        <v>1.2304999999999999</v>
      </c>
      <c r="F49" s="21">
        <v>10.53</v>
      </c>
    </row>
    <row r="50" spans="1:6" x14ac:dyDescent="0.2">
      <c r="A50" t="s">
        <v>78</v>
      </c>
      <c r="B50" t="s">
        <v>130</v>
      </c>
      <c r="C50" s="21">
        <v>1.4484249999999999</v>
      </c>
      <c r="D50" s="21">
        <v>2.4494999999999996</v>
      </c>
      <c r="E50" s="21">
        <v>1.4144999999999999</v>
      </c>
      <c r="F50" s="21">
        <v>10.35</v>
      </c>
    </row>
    <row r="51" spans="1:6" x14ac:dyDescent="0.2">
      <c r="A51" t="s">
        <v>79</v>
      </c>
      <c r="B51" t="s">
        <v>132</v>
      </c>
      <c r="C51" s="21">
        <v>1.24959</v>
      </c>
      <c r="D51" s="21">
        <v>3.0819999999999999</v>
      </c>
      <c r="E51" s="21">
        <v>1.38</v>
      </c>
      <c r="F51" s="21">
        <v>9.81</v>
      </c>
    </row>
    <row r="52" spans="1:6" x14ac:dyDescent="0.2">
      <c r="A52" t="s">
        <v>80</v>
      </c>
      <c r="B52" t="s">
        <v>130</v>
      </c>
      <c r="C52" s="21">
        <v>1.34964</v>
      </c>
      <c r="D52" s="21">
        <v>2.7024999999999997</v>
      </c>
      <c r="E52" s="21">
        <v>1.3915</v>
      </c>
      <c r="F52" s="21">
        <v>9.65</v>
      </c>
    </row>
    <row r="53" spans="1:6" x14ac:dyDescent="0.2">
      <c r="A53" t="s">
        <v>81</v>
      </c>
      <c r="B53" t="s">
        <v>130</v>
      </c>
      <c r="C53" s="21">
        <v>1.2488999999999999</v>
      </c>
      <c r="D53" s="21">
        <v>2.5070000000000001</v>
      </c>
      <c r="E53" s="21">
        <v>1.3684999999999998</v>
      </c>
      <c r="F53" s="21">
        <v>10.37</v>
      </c>
    </row>
    <row r="54" spans="1:6" x14ac:dyDescent="0.2">
      <c r="A54" t="s">
        <v>82</v>
      </c>
      <c r="B54" t="s">
        <v>130</v>
      </c>
      <c r="C54" s="21">
        <v>1.22176</v>
      </c>
      <c r="D54" s="21">
        <v>2.875</v>
      </c>
      <c r="E54" s="21">
        <v>1.3454999999999999</v>
      </c>
      <c r="F54" s="21">
        <v>9.6199999999999992</v>
      </c>
    </row>
    <row r="55" spans="1:6" x14ac:dyDescent="0.2">
      <c r="A55" t="s">
        <v>83</v>
      </c>
      <c r="B55" t="s">
        <v>132</v>
      </c>
      <c r="C55" s="21">
        <v>2.0744849999999997</v>
      </c>
      <c r="D55" s="21">
        <v>2.6795</v>
      </c>
      <c r="E55" s="21">
        <v>1.38</v>
      </c>
      <c r="F55" s="21">
        <v>9.83</v>
      </c>
    </row>
    <row r="56" spans="1:6" x14ac:dyDescent="0.2">
      <c r="A56" t="s">
        <v>84</v>
      </c>
      <c r="B56" t="s">
        <v>134</v>
      </c>
      <c r="C56" s="21">
        <v>1.8455199999999998</v>
      </c>
      <c r="D56" s="21">
        <v>2.4609999999999999</v>
      </c>
      <c r="E56" s="21">
        <v>1.3684999999999998</v>
      </c>
      <c r="F56" s="21">
        <v>11.24</v>
      </c>
    </row>
    <row r="57" spans="1:6" x14ac:dyDescent="0.2">
      <c r="A57" t="s">
        <v>85</v>
      </c>
      <c r="B57" t="s">
        <v>130</v>
      </c>
      <c r="C57" s="21">
        <v>2.0827649999999998</v>
      </c>
      <c r="D57" s="21">
        <v>3.1164999999999998</v>
      </c>
      <c r="E57" s="21">
        <v>1.2075</v>
      </c>
      <c r="F57" s="21">
        <v>10.02</v>
      </c>
    </row>
    <row r="58" spans="1:6" x14ac:dyDescent="0.2">
      <c r="A58" t="s">
        <v>86</v>
      </c>
      <c r="B58" t="s">
        <v>131</v>
      </c>
      <c r="C58" s="21">
        <v>2.2244449999999998</v>
      </c>
      <c r="D58" s="21">
        <v>2.3114999999999997</v>
      </c>
      <c r="E58" s="21">
        <v>1.1499999999999999</v>
      </c>
      <c r="F58" s="21">
        <v>10.17</v>
      </c>
    </row>
    <row r="59" spans="1:6" x14ac:dyDescent="0.2">
      <c r="A59" t="s">
        <v>87</v>
      </c>
      <c r="B59" t="s">
        <v>133</v>
      </c>
      <c r="C59" s="21">
        <v>1.4446299999999999</v>
      </c>
      <c r="D59" s="21">
        <v>3.0704999999999996</v>
      </c>
      <c r="E59" s="21">
        <v>1.4375</v>
      </c>
      <c r="F59" s="21">
        <v>10.46</v>
      </c>
    </row>
    <row r="60" spans="1:6" x14ac:dyDescent="0.2">
      <c r="A60" t="s">
        <v>88</v>
      </c>
      <c r="B60" t="s">
        <v>134</v>
      </c>
      <c r="C60" s="21">
        <v>1.9612099999999999</v>
      </c>
      <c r="D60" s="21">
        <v>2.4954999999999998</v>
      </c>
      <c r="E60" s="21">
        <v>1.3684999999999998</v>
      </c>
      <c r="F60" s="21">
        <v>10.130000000000001</v>
      </c>
    </row>
    <row r="61" spans="1:6" x14ac:dyDescent="0.2">
      <c r="A61" t="s">
        <v>89</v>
      </c>
      <c r="B61" t="s">
        <v>132</v>
      </c>
      <c r="C61" s="21">
        <v>1.789285</v>
      </c>
      <c r="D61" s="21">
        <v>2.9209999999999998</v>
      </c>
      <c r="E61" s="21">
        <v>1.3339999999999999</v>
      </c>
      <c r="F61" s="21">
        <v>10.41</v>
      </c>
    </row>
    <row r="62" spans="1:6" x14ac:dyDescent="0.2">
      <c r="A62" t="s">
        <v>90</v>
      </c>
      <c r="B62" t="s">
        <v>131</v>
      </c>
      <c r="C62" s="21">
        <v>1.332965</v>
      </c>
      <c r="D62" s="21">
        <v>2.7484999999999999</v>
      </c>
      <c r="E62" s="21">
        <v>1.2649999999999999</v>
      </c>
      <c r="F62" s="21">
        <v>11</v>
      </c>
    </row>
    <row r="63" spans="1:6" x14ac:dyDescent="0.2">
      <c r="A63" t="s">
        <v>91</v>
      </c>
      <c r="B63" t="s">
        <v>132</v>
      </c>
      <c r="C63" s="21">
        <v>1.4885599999999999</v>
      </c>
      <c r="D63" s="21">
        <v>2.875</v>
      </c>
      <c r="E63" s="21">
        <v>1.38</v>
      </c>
      <c r="F63" s="21">
        <v>10.42</v>
      </c>
    </row>
    <row r="64" spans="1:6" x14ac:dyDescent="0.2">
      <c r="A64" t="s">
        <v>92</v>
      </c>
      <c r="B64" t="s">
        <v>134</v>
      </c>
      <c r="C64" s="21">
        <v>1.2977749999999999</v>
      </c>
      <c r="D64" s="21">
        <v>3.1164999999999998</v>
      </c>
      <c r="E64" s="21">
        <v>1.3224999999999998</v>
      </c>
      <c r="F64" s="21">
        <v>11.3</v>
      </c>
    </row>
    <row r="65" spans="1:6" x14ac:dyDescent="0.2">
      <c r="A65" t="s">
        <v>93</v>
      </c>
      <c r="B65" t="s">
        <v>133</v>
      </c>
      <c r="C65" s="21">
        <v>2.2114499999999997</v>
      </c>
      <c r="D65" s="21">
        <v>2.415</v>
      </c>
      <c r="E65" s="21">
        <v>1.3569999999999998</v>
      </c>
      <c r="F65" s="21">
        <v>10.34</v>
      </c>
    </row>
    <row r="66" spans="1:6" x14ac:dyDescent="0.2">
      <c r="A66" t="s">
        <v>94</v>
      </c>
      <c r="B66" t="s">
        <v>132</v>
      </c>
      <c r="C66" s="21">
        <v>2.0902400000000001</v>
      </c>
      <c r="D66" s="21">
        <v>2.7254999999999998</v>
      </c>
      <c r="E66" s="21">
        <v>1.1729999999999998</v>
      </c>
      <c r="F66" s="21">
        <v>11.09</v>
      </c>
    </row>
    <row r="67" spans="1:6" x14ac:dyDescent="0.2">
      <c r="A67" t="s">
        <v>95</v>
      </c>
      <c r="B67" t="s">
        <v>130</v>
      </c>
      <c r="C67" s="21">
        <v>1.7159149999999999</v>
      </c>
      <c r="D67" s="21">
        <v>3.0704999999999996</v>
      </c>
      <c r="E67" s="21">
        <v>1.2994999999999999</v>
      </c>
      <c r="F67" s="21">
        <v>10.16</v>
      </c>
    </row>
    <row r="68" spans="1:6" x14ac:dyDescent="0.2">
      <c r="A68" t="s">
        <v>96</v>
      </c>
      <c r="B68" t="s">
        <v>132</v>
      </c>
      <c r="C68" s="21">
        <v>2.1795949999999999</v>
      </c>
      <c r="D68" s="21">
        <v>2.9554999999999998</v>
      </c>
      <c r="E68" s="21">
        <v>1.1499999999999999</v>
      </c>
      <c r="F68" s="21">
        <v>11.05</v>
      </c>
    </row>
    <row r="69" spans="1:6" x14ac:dyDescent="0.2">
      <c r="A69" t="s">
        <v>97</v>
      </c>
      <c r="B69" t="s">
        <v>134</v>
      </c>
      <c r="C69" s="21">
        <v>2.0166399999999998</v>
      </c>
      <c r="D69" s="21">
        <v>2.8864999999999994</v>
      </c>
      <c r="E69" s="21">
        <v>1.4029999999999998</v>
      </c>
      <c r="F69" s="21">
        <v>11.49</v>
      </c>
    </row>
    <row r="70" spans="1:6" x14ac:dyDescent="0.2">
      <c r="A70" t="s">
        <v>98</v>
      </c>
      <c r="B70" t="s">
        <v>132</v>
      </c>
      <c r="C70" s="21">
        <v>2.2140949999999999</v>
      </c>
      <c r="D70" s="21">
        <v>2.5760000000000001</v>
      </c>
      <c r="E70" s="21">
        <v>1.2649999999999999</v>
      </c>
      <c r="F70" s="21">
        <v>10.199999999999999</v>
      </c>
    </row>
    <row r="71" spans="1:6" x14ac:dyDescent="0.2">
      <c r="A71" t="s">
        <v>99</v>
      </c>
      <c r="B71" t="s">
        <v>133</v>
      </c>
      <c r="C71" s="21">
        <v>1.8896799999999998</v>
      </c>
      <c r="D71" s="21">
        <v>2.8864999999999994</v>
      </c>
      <c r="E71" s="21">
        <v>1.1844999999999999</v>
      </c>
      <c r="F71" s="21">
        <v>9.74</v>
      </c>
    </row>
    <row r="72" spans="1:6" x14ac:dyDescent="0.2">
      <c r="A72" t="s">
        <v>100</v>
      </c>
      <c r="B72" t="s">
        <v>134</v>
      </c>
      <c r="C72" s="21">
        <v>2.1548699999999998</v>
      </c>
      <c r="D72" s="21">
        <v>2.6104999999999996</v>
      </c>
      <c r="E72" s="21">
        <v>1.1499999999999999</v>
      </c>
      <c r="F72" s="21">
        <v>9.9600000000000009</v>
      </c>
    </row>
    <row r="73" spans="1:6" x14ac:dyDescent="0.2">
      <c r="A73" t="s">
        <v>101</v>
      </c>
      <c r="B73" t="s">
        <v>131</v>
      </c>
      <c r="C73" s="21">
        <v>1.2936349999999999</v>
      </c>
      <c r="D73" s="21">
        <v>2.9094999999999995</v>
      </c>
      <c r="E73" s="21">
        <v>1.2189999999999999</v>
      </c>
      <c r="F73" s="21">
        <v>10.83</v>
      </c>
    </row>
    <row r="74" spans="1:6" x14ac:dyDescent="0.2">
      <c r="A74" t="s">
        <v>102</v>
      </c>
      <c r="B74" t="s">
        <v>134</v>
      </c>
      <c r="C74" s="21">
        <v>1.437155</v>
      </c>
      <c r="D74" s="21">
        <v>2.3459999999999996</v>
      </c>
      <c r="E74" s="21">
        <v>1.4259999999999999</v>
      </c>
      <c r="F74" s="21">
        <v>11.3</v>
      </c>
    </row>
    <row r="75" spans="1:6" x14ac:dyDescent="0.2">
      <c r="A75" t="s">
        <v>103</v>
      </c>
      <c r="B75" t="s">
        <v>130</v>
      </c>
      <c r="C75" s="21">
        <v>2.1377349999999997</v>
      </c>
      <c r="D75" s="21">
        <v>2.5644999999999998</v>
      </c>
      <c r="E75" s="21">
        <v>1.2765</v>
      </c>
      <c r="F75" s="21">
        <v>9.5500000000000007</v>
      </c>
    </row>
    <row r="76" spans="1:6" x14ac:dyDescent="0.2">
      <c r="A76" t="s">
        <v>104</v>
      </c>
      <c r="B76" t="s">
        <v>132</v>
      </c>
      <c r="C76" s="21">
        <v>2.2986199999999997</v>
      </c>
      <c r="D76" s="21">
        <v>2.7024999999999997</v>
      </c>
      <c r="E76" s="21">
        <v>1.38</v>
      </c>
      <c r="F76" s="21">
        <v>11.11</v>
      </c>
    </row>
    <row r="77" spans="1:6" x14ac:dyDescent="0.2">
      <c r="A77" t="s">
        <v>105</v>
      </c>
      <c r="B77" t="s">
        <v>134</v>
      </c>
      <c r="C77" s="21">
        <v>1.313645</v>
      </c>
      <c r="D77" s="21">
        <v>2.7944999999999998</v>
      </c>
      <c r="E77" s="21">
        <v>1.2075</v>
      </c>
      <c r="F77" s="21">
        <v>11.05</v>
      </c>
    </row>
    <row r="78" spans="1:6" x14ac:dyDescent="0.2">
      <c r="A78" t="s">
        <v>106</v>
      </c>
      <c r="B78" t="s">
        <v>130</v>
      </c>
      <c r="C78" s="21">
        <v>2.1693599999999997</v>
      </c>
      <c r="D78" s="21">
        <v>3.1509999999999998</v>
      </c>
      <c r="E78" s="21">
        <v>1.4259999999999999</v>
      </c>
      <c r="F78" s="21">
        <v>10.68</v>
      </c>
    </row>
    <row r="79" spans="1:6" x14ac:dyDescent="0.2">
      <c r="A79" t="s">
        <v>107</v>
      </c>
      <c r="B79" t="s">
        <v>130</v>
      </c>
      <c r="C79" s="21">
        <v>1.9831749999999997</v>
      </c>
      <c r="D79" s="21">
        <v>2.9669999999999996</v>
      </c>
      <c r="E79" s="21">
        <v>1.2304999999999999</v>
      </c>
      <c r="F79" s="21">
        <v>11.14</v>
      </c>
    </row>
    <row r="80" spans="1:6" x14ac:dyDescent="0.2">
      <c r="A80" t="s">
        <v>108</v>
      </c>
      <c r="B80" t="s">
        <v>133</v>
      </c>
      <c r="C80" s="21">
        <v>1.4013899999999997</v>
      </c>
      <c r="D80" s="21">
        <v>2.3919999999999999</v>
      </c>
      <c r="E80" s="21">
        <v>1.1615</v>
      </c>
      <c r="F80" s="21">
        <v>11.3</v>
      </c>
    </row>
    <row r="81" spans="1:6" x14ac:dyDescent="0.2">
      <c r="A81" t="s">
        <v>109</v>
      </c>
      <c r="B81" t="s">
        <v>133</v>
      </c>
      <c r="C81" s="21">
        <v>1.1725399999999999</v>
      </c>
      <c r="D81" s="21">
        <v>2.5644999999999998</v>
      </c>
      <c r="E81" s="21">
        <v>1.1499999999999999</v>
      </c>
      <c r="F81" s="21">
        <v>9.86</v>
      </c>
    </row>
    <row r="82" spans="1:6" x14ac:dyDescent="0.2">
      <c r="A82" t="s">
        <v>110</v>
      </c>
      <c r="B82" t="s">
        <v>132</v>
      </c>
      <c r="C82" s="21">
        <v>2.0856400000000002</v>
      </c>
      <c r="D82" s="21">
        <v>2.7715000000000001</v>
      </c>
      <c r="E82" s="21">
        <v>1.4375</v>
      </c>
      <c r="F82" s="21">
        <v>9.98</v>
      </c>
    </row>
    <row r="83" spans="1:6" x14ac:dyDescent="0.2">
      <c r="A83" t="s">
        <v>111</v>
      </c>
      <c r="B83" t="s">
        <v>134</v>
      </c>
      <c r="C83" s="21">
        <v>1.4351999999999998</v>
      </c>
      <c r="D83" s="21">
        <v>2.4609999999999999</v>
      </c>
      <c r="E83" s="21">
        <v>1.1615</v>
      </c>
      <c r="F83" s="21">
        <v>10.83</v>
      </c>
    </row>
    <row r="84" spans="1:6" x14ac:dyDescent="0.2">
      <c r="A84" t="s">
        <v>112</v>
      </c>
      <c r="B84" t="s">
        <v>134</v>
      </c>
      <c r="C84" s="21">
        <v>1.2709799999999998</v>
      </c>
      <c r="D84" s="21">
        <v>2.8059999999999996</v>
      </c>
      <c r="E84" s="21">
        <v>1.3684999999999998</v>
      </c>
      <c r="F84" s="21">
        <v>10.32</v>
      </c>
    </row>
    <row r="85" spans="1:6" x14ac:dyDescent="0.2">
      <c r="A85" t="s">
        <v>113</v>
      </c>
      <c r="B85" t="s">
        <v>133</v>
      </c>
      <c r="C85" s="21">
        <v>2.1813199999999999</v>
      </c>
      <c r="D85" s="21">
        <v>2.5989999999999998</v>
      </c>
      <c r="E85" s="21">
        <v>1.1844999999999999</v>
      </c>
      <c r="F85" s="21">
        <v>11.45</v>
      </c>
    </row>
    <row r="86" spans="1:6" x14ac:dyDescent="0.2">
      <c r="A86" t="s">
        <v>114</v>
      </c>
      <c r="B86" t="s">
        <v>133</v>
      </c>
      <c r="C86" s="21">
        <v>1.8147</v>
      </c>
      <c r="D86" s="21">
        <v>2.8174999999999999</v>
      </c>
      <c r="E86" s="21">
        <v>1.3684999999999998</v>
      </c>
      <c r="F86" s="21">
        <v>9.5500000000000007</v>
      </c>
    </row>
    <row r="87" spans="1:6" x14ac:dyDescent="0.2">
      <c r="A87" t="s">
        <v>115</v>
      </c>
      <c r="B87" t="s">
        <v>130</v>
      </c>
      <c r="C87" s="21">
        <v>1.3911549999999999</v>
      </c>
      <c r="D87" s="21">
        <v>2.6679999999999997</v>
      </c>
      <c r="E87" s="21">
        <v>1.288</v>
      </c>
      <c r="F87" s="21">
        <v>11.08</v>
      </c>
    </row>
    <row r="88" spans="1:6" x14ac:dyDescent="0.2">
      <c r="A88" t="s">
        <v>116</v>
      </c>
      <c r="B88" t="s">
        <v>132</v>
      </c>
      <c r="C88" s="21">
        <v>1.6009149999999996</v>
      </c>
      <c r="D88" s="21">
        <v>2.6795</v>
      </c>
      <c r="E88" s="21">
        <v>1.3454999999999999</v>
      </c>
      <c r="F88" s="21">
        <v>10.25</v>
      </c>
    </row>
    <row r="89" spans="1:6" x14ac:dyDescent="0.2">
      <c r="A89" t="s">
        <v>117</v>
      </c>
      <c r="B89" t="s">
        <v>133</v>
      </c>
      <c r="C89" s="21">
        <v>1.7887099999999998</v>
      </c>
      <c r="D89" s="21">
        <v>2.3574999999999995</v>
      </c>
      <c r="E89" s="21">
        <v>1.2994999999999999</v>
      </c>
      <c r="F89" s="21">
        <v>10.96</v>
      </c>
    </row>
    <row r="90" spans="1:6" x14ac:dyDescent="0.2">
      <c r="A90" t="s">
        <v>118</v>
      </c>
      <c r="B90" t="s">
        <v>130</v>
      </c>
      <c r="C90" s="21">
        <v>1.5203</v>
      </c>
      <c r="D90" s="21">
        <v>2.4494999999999996</v>
      </c>
      <c r="E90" s="21">
        <v>1.3569999999999998</v>
      </c>
      <c r="F90" s="21">
        <v>9.7799999999999994</v>
      </c>
    </row>
    <row r="91" spans="1:6" x14ac:dyDescent="0.2">
      <c r="A91" t="s">
        <v>119</v>
      </c>
      <c r="B91" t="s">
        <v>134</v>
      </c>
      <c r="C91" s="21">
        <v>2.1017399999999995</v>
      </c>
      <c r="D91" s="21">
        <v>2.6334999999999997</v>
      </c>
      <c r="E91" s="21">
        <v>1.3454999999999999</v>
      </c>
      <c r="F91" s="21">
        <v>11.3</v>
      </c>
    </row>
    <row r="92" spans="1:6" x14ac:dyDescent="0.2">
      <c r="A92" t="s">
        <v>120</v>
      </c>
      <c r="B92" t="s">
        <v>133</v>
      </c>
      <c r="C92" s="21">
        <v>1.31813</v>
      </c>
      <c r="D92" s="21">
        <v>2.8059999999999996</v>
      </c>
      <c r="E92" s="21">
        <v>1.3454999999999999</v>
      </c>
      <c r="F92" s="21">
        <v>11.27</v>
      </c>
    </row>
    <row r="93" spans="1:6" x14ac:dyDescent="0.2">
      <c r="A93" t="s">
        <v>121</v>
      </c>
      <c r="B93" t="s">
        <v>134</v>
      </c>
      <c r="C93" s="21">
        <v>1.9380949999999999</v>
      </c>
      <c r="D93" s="21">
        <v>3.0934999999999997</v>
      </c>
      <c r="E93" s="21">
        <v>1.2649999999999999</v>
      </c>
      <c r="F93" s="21">
        <v>11.07</v>
      </c>
    </row>
    <row r="94" spans="1:6" x14ac:dyDescent="0.2">
      <c r="A94" t="s">
        <v>122</v>
      </c>
      <c r="B94" t="s">
        <v>132</v>
      </c>
      <c r="C94" s="21">
        <v>1.276845</v>
      </c>
      <c r="D94" s="21">
        <v>2.8174999999999999</v>
      </c>
      <c r="E94" s="21">
        <v>1.4259999999999999</v>
      </c>
      <c r="F94" s="21">
        <v>10.199999999999999</v>
      </c>
    </row>
    <row r="95" spans="1:6" x14ac:dyDescent="0.2">
      <c r="A95" t="s">
        <v>123</v>
      </c>
      <c r="B95" t="s">
        <v>130</v>
      </c>
      <c r="C95" s="21">
        <v>2.2002949999999997</v>
      </c>
      <c r="D95" s="21">
        <v>2.484</v>
      </c>
      <c r="E95" s="21">
        <v>1.4144999999999999</v>
      </c>
      <c r="F95" s="21">
        <v>10.38</v>
      </c>
    </row>
    <row r="96" spans="1:6" x14ac:dyDescent="0.2">
      <c r="A96" t="s">
        <v>124</v>
      </c>
      <c r="B96" t="s">
        <v>130</v>
      </c>
      <c r="C96" s="21">
        <v>1.5465199999999999</v>
      </c>
      <c r="D96" s="21">
        <v>2.7715000000000001</v>
      </c>
      <c r="E96" s="21">
        <v>1.196</v>
      </c>
      <c r="F96" s="21">
        <v>9.7799999999999994</v>
      </c>
    </row>
    <row r="97" spans="1:6" x14ac:dyDescent="0.2">
      <c r="A97" t="s">
        <v>125</v>
      </c>
      <c r="B97" t="s">
        <v>134</v>
      </c>
      <c r="C97" s="21">
        <v>1.668995</v>
      </c>
      <c r="D97" s="21">
        <v>2.8405</v>
      </c>
      <c r="E97" s="21">
        <v>1.4259999999999999</v>
      </c>
      <c r="F97" s="21">
        <v>11.32</v>
      </c>
    </row>
    <row r="98" spans="1:6" x14ac:dyDescent="0.2">
      <c r="A98" t="s">
        <v>126</v>
      </c>
      <c r="B98" t="s">
        <v>130</v>
      </c>
      <c r="C98" s="21">
        <v>2.1484299999999998</v>
      </c>
      <c r="D98" s="21">
        <v>3.105</v>
      </c>
      <c r="E98" s="21">
        <v>1.4375</v>
      </c>
      <c r="F98" s="21">
        <v>10.34</v>
      </c>
    </row>
    <row r="99" spans="1:6" x14ac:dyDescent="0.2">
      <c r="A99" t="s">
        <v>127</v>
      </c>
      <c r="B99" t="s">
        <v>133</v>
      </c>
      <c r="C99" s="21">
        <v>2.2028249999999998</v>
      </c>
      <c r="D99" s="21">
        <v>3.0819999999999999</v>
      </c>
      <c r="E99" s="21">
        <v>1.2649999999999999</v>
      </c>
      <c r="F99" s="21">
        <v>9.58</v>
      </c>
    </row>
    <row r="100" spans="1:6" x14ac:dyDescent="0.2">
      <c r="A100" t="s">
        <v>128</v>
      </c>
      <c r="B100" t="s">
        <v>134</v>
      </c>
      <c r="C100" s="21">
        <v>1.5004049999999998</v>
      </c>
      <c r="D100" s="21">
        <v>2.8289999999999997</v>
      </c>
      <c r="E100" s="21">
        <v>1.3684999999999998</v>
      </c>
      <c r="F100" s="21">
        <v>11.01</v>
      </c>
    </row>
    <row r="101" spans="1:6" x14ac:dyDescent="0.2">
      <c r="A101" t="s">
        <v>129</v>
      </c>
      <c r="B101" t="s">
        <v>133</v>
      </c>
      <c r="C101" s="21">
        <v>1.6004549999999997</v>
      </c>
      <c r="D101" s="21">
        <v>2.7254999999999998</v>
      </c>
      <c r="E101" s="21">
        <v>1.2189999999999999</v>
      </c>
      <c r="F101" s="21">
        <v>10.1</v>
      </c>
    </row>
    <row r="102" spans="1:6" x14ac:dyDescent="0.2">
      <c r="C102" s="19"/>
      <c r="D102" s="19"/>
      <c r="E102" s="19"/>
      <c r="F102" s="19"/>
    </row>
    <row r="103" spans="1:6" x14ac:dyDescent="0.2">
      <c r="D103" s="19"/>
      <c r="E103" s="19"/>
    </row>
    <row r="1000" spans="648:648" ht="16" x14ac:dyDescent="0.2">
      <c r="XX1000" s="26">
        <v>82026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27</vt:i4>
      </vt:variant>
    </vt:vector>
  </HeadingPairs>
  <TitlesOfParts>
    <vt:vector size="33" baseType="lpstr">
      <vt:lpstr>Problem 1A</vt:lpstr>
      <vt:lpstr>Problem 2A</vt:lpstr>
      <vt:lpstr>Problem 3A</vt:lpstr>
      <vt:lpstr>Linear RegressionA</vt:lpstr>
      <vt:lpstr>PopBoys Auto Data</vt:lpstr>
      <vt:lpstr>ACME Enterprises</vt:lpstr>
      <vt:lpstr>'Problem 1A'!BreakEvenPoint</vt:lpstr>
      <vt:lpstr>'Problem 2A'!BreakEvenPoint</vt:lpstr>
      <vt:lpstr>'Problem 1A'!FixedCost</vt:lpstr>
      <vt:lpstr>'Problem 2A'!FixedCost</vt:lpstr>
      <vt:lpstr>'Problem 3A'!ManufactureFixedCost</vt:lpstr>
      <vt:lpstr>'Problem 3A'!ManufactureTotalCost</vt:lpstr>
      <vt:lpstr>'Problem 3A'!ManufactureUnitCost</vt:lpstr>
      <vt:lpstr>'Problem 1A'!MarginalCost</vt:lpstr>
      <vt:lpstr>'Problem 2A'!MarginalCost</vt:lpstr>
      <vt:lpstr>'Problem 1A'!ProductionQuantity</vt:lpstr>
      <vt:lpstr>'Problem 2A'!ProductionQuantity</vt:lpstr>
      <vt:lpstr>'Problem 1A'!Profit</vt:lpstr>
      <vt:lpstr>'Problem 2A'!Profit</vt:lpstr>
      <vt:lpstr>'Problem 3A'!PurchaseFixedCost</vt:lpstr>
      <vt:lpstr>'Problem 3A'!PurchaseTotalCost</vt:lpstr>
      <vt:lpstr>'Problem 3A'!PurchaseUnitCost</vt:lpstr>
      <vt:lpstr>'Problem 3A'!Q</vt:lpstr>
      <vt:lpstr>'Problem 1A'!SalesForecast</vt:lpstr>
      <vt:lpstr>'Problem 2A'!SalesForecast</vt:lpstr>
      <vt:lpstr>'Problem 1A'!TotalFixedCost</vt:lpstr>
      <vt:lpstr>'Problem 2A'!TotalFixedCost</vt:lpstr>
      <vt:lpstr>'Problem 1A'!TotalRevenue</vt:lpstr>
      <vt:lpstr>'Problem 2A'!TotalRevenue</vt:lpstr>
      <vt:lpstr>'Problem 1A'!TotalVariableCost</vt:lpstr>
      <vt:lpstr>'Problem 2A'!TotalVariableCost</vt:lpstr>
      <vt:lpstr>'Problem 1A'!UnitRevenue</vt:lpstr>
      <vt:lpstr>'Problem 2A'!UnitRevenue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S. Hillier</dc:creator>
  <cp:lastModifiedBy>Owen Patrick Sullivan</cp:lastModifiedBy>
  <cp:lastPrinted>2021-09-22T15:46:54Z</cp:lastPrinted>
  <dcterms:created xsi:type="dcterms:W3CDTF">1998-11-05T12:19:07Z</dcterms:created>
  <dcterms:modified xsi:type="dcterms:W3CDTF">2023-09-28T15:48:53Z</dcterms:modified>
</cp:coreProperties>
</file>