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ate1904="1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Exams/"/>
    </mc:Choice>
  </mc:AlternateContent>
  <xr:revisionPtr revIDLastSave="0" documentId="13_ncr:1_{1608DB07-6B14-0047-98B9-B528EE24B2D8}" xr6:coauthVersionLast="47" xr6:coauthVersionMax="47" xr10:uidLastSave="{00000000-0000-0000-0000-000000000000}"/>
  <bookViews>
    <workbookView xWindow="0" yWindow="500" windowWidth="28800" windowHeight="16580" activeTab="8" xr2:uid="{00000000-000D-0000-FFFF-FFFF00000000}"/>
  </bookViews>
  <sheets>
    <sheet name="1B" sheetId="10" r:id="rId1"/>
    <sheet name="2B" sheetId="9" r:id="rId2"/>
    <sheet name="3B" sheetId="11" r:id="rId3"/>
    <sheet name="4B" sheetId="12" r:id="rId4"/>
    <sheet name="5B" sheetId="13" r:id="rId5"/>
    <sheet name="6B" sheetId="14" r:id="rId6"/>
    <sheet name="7B" sheetId="16" r:id="rId7"/>
    <sheet name="Sensitivity Report 1" sheetId="17" r:id="rId8"/>
    <sheet name="8B" sheetId="15" r:id="rId9"/>
  </sheets>
  <externalReferences>
    <externalReference r:id="rId10"/>
  </externalReferences>
  <definedNames>
    <definedName name="__123Graph_A" hidden="1">[1]Intro!$M$26:$M$66</definedName>
    <definedName name="__123Graph_AFNTPOP" hidden="1">[1]Intro!$O$86:$O$126</definedName>
    <definedName name="__123Graph_AFNTQUE" hidden="1">[1]Intro!$AJ$65:$AJ$105</definedName>
    <definedName name="__123Graph_AMMS" hidden="1">[1]Intro!$M$26:$M$66</definedName>
    <definedName name="__123Graph_X" hidden="1">[1]Intro!$K$26:$K$66</definedName>
    <definedName name="__123Graph_XFNTPOP" hidden="1">[1]Intro!$M$86:$M$126</definedName>
    <definedName name="__123Graph_XFNTQUE" hidden="1">[1]Intro!$AI$65:$AI$105</definedName>
    <definedName name="__123Graph_XMMS" hidden="1">[1]Intro!$K$26:$K$66</definedName>
    <definedName name="AcresPlanted" localSheetId="2">'3B'!$C$12:$E$12</definedName>
    <definedName name="anscount" localSheetId="4" hidden="1">12</definedName>
    <definedName name="anscount" localSheetId="5" hidden="1">12</definedName>
    <definedName name="anscount" hidden="1">1</definedName>
    <definedName name="Assignment" localSheetId="5">'6B'!$D$24:$G$27</definedName>
    <definedName name="BudgetAvailable" localSheetId="3">'4B'!$I$6:$I$13</definedName>
    <definedName name="BudgetSpent" localSheetId="3">'4B'!$G$6:$G$13</definedName>
    <definedName name="CallsPlaced" localSheetId="1">'2B'!$C$13:$D$13</definedName>
    <definedName name="coin_cuttype" localSheetId="6" hidden="1">1</definedName>
    <definedName name="coin_dualtol" localSheetId="6" hidden="1">0.0000001</definedName>
    <definedName name="coin_heurs" localSheetId="6" hidden="1">1</definedName>
    <definedName name="coin_integerpresolve" localSheetId="6" hidden="1">1</definedName>
    <definedName name="coin_presolve1" localSheetId="6" hidden="1">1</definedName>
    <definedName name="coin_primaltol" localSheetId="6" hidden="1">0.0000001</definedName>
    <definedName name="coin_thread_mode" localSheetId="6" hidden="1">0</definedName>
    <definedName name="coin_threads" localSheetId="6" hidden="1">12</definedName>
    <definedName name="Cost" localSheetId="5">'6B'!$D$15:$G$18</definedName>
    <definedName name="CostPerShift" localSheetId="4">'5B'!$C$5:$G$5</definedName>
    <definedName name="Demand" localSheetId="5">'6B'!$D$30:$G$30</definedName>
    <definedName name="ExposuresPerAd" localSheetId="3">'4B'!$B$2:$F$2</definedName>
    <definedName name="HourlyWage" localSheetId="5">'6B'!$I$6:$I$9</definedName>
    <definedName name="HoursAvailable" localSheetId="6">'7B'!$G$7:$G$9</definedName>
    <definedName name="HoursUsed" localSheetId="6">'7B'!$E$7:$E$9</definedName>
    <definedName name="limcount" hidden="1">1</definedName>
    <definedName name="MinimumNeeded" localSheetId="4">'5B'!$J$8:$J$19</definedName>
    <definedName name="NumberOfAds" localSheetId="3">'4B'!$B$17:$F$17</definedName>
    <definedName name="NumberWorking" localSheetId="4">'5B'!$C$22:$G$22</definedName>
    <definedName name="ProfitPerAcre" localSheetId="2">'3B'!$C$4:$E$4</definedName>
    <definedName name="RequiredTime" localSheetId="5">'6B'!$D$6:$G$9</definedName>
    <definedName name="ResourcesAvailable" localSheetId="0">'1B'!$G$7:$G$8</definedName>
    <definedName name="ResourcesAvailable" localSheetId="2">'3B'!$H$7:$H$9</definedName>
    <definedName name="ResourcesRequired" localSheetId="0">'1B'!$E$7:$E$8</definedName>
    <definedName name="ResourcesUsed" localSheetId="2">'3B'!$F$7:$F$9</definedName>
    <definedName name="ResponsesNeeded" localSheetId="1">'2B'!$G$7:$G$10</definedName>
    <definedName name="ResponsesUsed">'2B'!$E$7:$E$10</definedName>
    <definedName name="SalesForecast" localSheetId="0">'1B'!$C$13:$D$13</definedName>
    <definedName name="sencount" localSheetId="4" hidden="1">4</definedName>
    <definedName name="sencount" localSheetId="5" hidden="1">3</definedName>
    <definedName name="sencount" hidden="1">3</definedName>
    <definedName name="sencount2" hidden="1">3</definedName>
    <definedName name="solver_adj" localSheetId="0" hidden="1">'1B'!$C$11:$D$11</definedName>
    <definedName name="solver_adj" localSheetId="1" hidden="1">'2B'!$C$13:$D$13</definedName>
    <definedName name="solver_adj" localSheetId="2" hidden="1">'3B'!$C$12:$E$12</definedName>
    <definedName name="solver_adj" localSheetId="3" hidden="1">'4B'!$B$17:$F$17</definedName>
    <definedName name="solver_adj" localSheetId="4" hidden="1">'5B'!$C$22:$G$22</definedName>
    <definedName name="solver_adj" localSheetId="5" hidden="1">'6B'!$D$24:$G$27</definedName>
    <definedName name="solver_adj" localSheetId="6" hidden="1">'7B'!$C$12:$D$12</definedName>
    <definedName name="solver_adj_ob" localSheetId="6" hidden="1">1</definedName>
    <definedName name="solver_adj_ob1" localSheetId="6" hidden="1">1</definedName>
    <definedName name="solver_cha" localSheetId="6" hidden="1">0</definedName>
    <definedName name="solver_chc1" localSheetId="6" hidden="1">0</definedName>
    <definedName name="solver_chc2" localSheetId="6" hidden="1">0</definedName>
    <definedName name="solver_chn" localSheetId="6" hidden="1">4</definedName>
    <definedName name="solver_chp1" localSheetId="6" hidden="1">0</definedName>
    <definedName name="solver_chp2" localSheetId="6" hidden="1">0</definedName>
    <definedName name="solver_cht" localSheetId="6" hidden="1">0</definedName>
    <definedName name="solver_cir1" localSheetId="6" hidden="1">1</definedName>
    <definedName name="solver_cir2" localSheetId="6" hidden="1">1</definedName>
    <definedName name="solver_con" localSheetId="6" hidden="1">" "</definedName>
    <definedName name="solver_con1" localSheetId="6" hidden="1">" "</definedName>
    <definedName name="solver_con2" localSheetId="6" hidden="1">" "</definedName>
    <definedName name="solver_corr" hidden="1">1</definedName>
    <definedName name="solver_ctp1" hidden="1">0</definedName>
    <definedName name="solver_ctp2" hidden="1">0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dia" localSheetId="6" hidden="1">5</definedName>
    <definedName name="solver_disp" hidden="1">0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ng" localSheetId="6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val" hidden="1">0</definedName>
    <definedName name="solver_iao" localSheetId="6" hidden="1">0</definedName>
    <definedName name="solver_ibd" localSheetId="4" hidden="1">2</definedName>
    <definedName name="solver_int" localSheetId="6" hidden="1">0</definedName>
    <definedName name="solver_irs" localSheetId="6" hidden="1">0</definedName>
    <definedName name="solver_ism" localSheetId="6" hidden="1">0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2147483647</definedName>
    <definedName name="solver_itr" localSheetId="4" hidden="1">100</definedName>
    <definedName name="solver_itr" localSheetId="5" hidden="1">100</definedName>
    <definedName name="solver_itr" localSheetId="6" hidden="1">100</definedName>
    <definedName name="solver_kiv" localSheetId="6" hidden="1">2E+30</definedName>
    <definedName name="solver_lcens" hidden="1">-1E+30</definedName>
    <definedName name="solver_lcut" hidden="1">-1E+30</definedName>
    <definedName name="solver_lhs_ob1" localSheetId="6" hidden="1">0</definedName>
    <definedName name="solver_lhs_ob2" localSheetId="6" hidden="1">0</definedName>
    <definedName name="solver_lhs1" localSheetId="0" hidden="1">'1B'!$E$7:$E$8</definedName>
    <definedName name="solver_lhs1" localSheetId="1" hidden="1">'2B'!$C$13:$D$13</definedName>
    <definedName name="solver_lhs1" localSheetId="2" hidden="1">'3B'!$F$7:$F$9</definedName>
    <definedName name="solver_lhs1" localSheetId="3" hidden="1">'4B'!$G$13</definedName>
    <definedName name="solver_lhs1" localSheetId="4" hidden="1">'5B'!$C$22:$G$22</definedName>
    <definedName name="solver_lhs1" localSheetId="5" hidden="1">'6B'!$D$28:$G$28</definedName>
    <definedName name="solver_lhs1" localSheetId="6" hidden="1">'7B'!$E$7:$E$9</definedName>
    <definedName name="solver_lhs2" localSheetId="0" hidden="1">'1B'!$C$11:$D$11</definedName>
    <definedName name="solver_lhs2" localSheetId="1" hidden="1">'2B'!$E$7:$E$10</definedName>
    <definedName name="solver_lhs2" localSheetId="2" hidden="1">'3B'!#REF!</definedName>
    <definedName name="solver_lhs2" localSheetId="3" hidden="1">'4B'!$G$6:$G$12</definedName>
    <definedName name="solver_lhs2" localSheetId="4" hidden="1">'5B'!$H$8:$H$19</definedName>
    <definedName name="solver_lhs2" localSheetId="5" hidden="1">'6B'!$H$24:$H$27</definedName>
    <definedName name="solver_lhs2" localSheetId="6" hidden="1">'7B'!$C$12:$D$12</definedName>
    <definedName name="solver_lhs3" localSheetId="0" hidden="1">'1B'!$C$11:$D$11</definedName>
    <definedName name="solver_lhs3" localSheetId="1" hidden="1">'2B'!$C$13:$D$13</definedName>
    <definedName name="solver_lhs3" localSheetId="2" hidden="1">'3B'!$C$12:$E$12</definedName>
    <definedName name="solver_lhs3" localSheetId="5" hidden="1">'6B'!$H$24:$H$27</definedName>
    <definedName name="solver_lhs4" localSheetId="0" hidden="1">'1B'!#REF!</definedName>
    <definedName name="solver_lhs4" localSheetId="1" hidden="1">'2B'!#REF!</definedName>
    <definedName name="solver_lhs4" localSheetId="2" hidden="1">'3B'!#REF!</definedName>
    <definedName name="solver_lhs4" localSheetId="5" hidden="1">'6B'!$E$26:$E$27</definedName>
    <definedName name="solver_lhs5" localSheetId="0" hidden="1">'1B'!#REF!</definedName>
    <definedName name="solver_lhs5" localSheetId="1" hidden="1">'2B'!#REF!</definedName>
    <definedName name="solver_lhs5" localSheetId="2" hidden="1">'3B'!#REF!</definedName>
    <definedName name="solver_lhs5" localSheetId="5" hidden="1">'6B'!$F$26:$F$27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lva" localSheetId="4" hidden="1">2</definedName>
    <definedName name="solver_mda" localSheetId="6" hidden="1">4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5000</definedName>
    <definedName name="solver_mip" localSheetId="5" hidden="1">2147483647</definedName>
    <definedName name="solver_mip" localSheetId="6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od" localSheetId="6" hidden="1">3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5000</definedName>
    <definedName name="solver_nod" localSheetId="5" hidden="1">2147483647</definedName>
    <definedName name="solver_nod" localSheetId="6" hidden="1">2147483647</definedName>
    <definedName name="solver_nopt" localSheetId="6" hidden="1">1</definedName>
    <definedName name="solver_nsim" hidden="1">1</definedName>
    <definedName name="solver_nssim" hidden="1">-1</definedName>
    <definedName name="solver_ntr" localSheetId="6" hidden="1">0</definedName>
    <definedName name="solver_ntri" hidden="1">1000</definedName>
    <definedName name="solver_num" localSheetId="0" hidden="1">2</definedName>
    <definedName name="solver_num" localSheetId="1" hidden="1">2</definedName>
    <definedName name="solver_num" localSheetId="2" hidden="1">1</definedName>
    <definedName name="solver_num" localSheetId="3" hidden="1">2</definedName>
    <definedName name="solver_num" localSheetId="4" hidden="1">2</definedName>
    <definedName name="solver_num" localSheetId="5" hidden="1">2</definedName>
    <definedName name="solver_num" localSheetId="6" hidden="1">2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obc" localSheetId="6" hidden="1">0</definedName>
    <definedName name="solver_obp" localSheetId="6" hidden="1">0</definedName>
    <definedName name="solver_ofx" localSheetId="4" hidden="1">2</definedName>
    <definedName name="solver_opt" localSheetId="0" hidden="1">'1B'!$G$11</definedName>
    <definedName name="solver_opt" localSheetId="1" hidden="1">'2B'!$G$13</definedName>
    <definedName name="solver_opt" localSheetId="2" hidden="1">'3B'!$H$12</definedName>
    <definedName name="solver_opt" localSheetId="3" hidden="1">'4B'!$I$17</definedName>
    <definedName name="solver_opt" localSheetId="4" hidden="1">'5B'!$J$22</definedName>
    <definedName name="solver_opt" localSheetId="5" hidden="1">'6B'!$J$30</definedName>
    <definedName name="solver_opt" localSheetId="6" hidden="1">'7B'!$G$12</definedName>
    <definedName name="solver_opt_ob" localSheetId="6" hidden="1">1</definedName>
    <definedName name="solver_piv" localSheetId="4" hidden="1">0.000001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o" localSheetId="4" hidden="1">2</definedName>
    <definedName name="solver_psi" localSheetId="6" hidden="1">0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dp" localSheetId="6" hidden="1">0</definedName>
    <definedName name="solver_reco1" localSheetId="6" hidden="1">0</definedName>
    <definedName name="solver_red" localSheetId="4" hidden="1">0.000001</definedName>
    <definedName name="solver_rel1" localSheetId="0" hidden="1">1</definedName>
    <definedName name="solver_rel1" localSheetId="1" hidden="1">4</definedName>
    <definedName name="solver_rel1" localSheetId="2" hidden="1">1</definedName>
    <definedName name="solver_rel1" localSheetId="3" hidden="1">3</definedName>
    <definedName name="solver_rel1" localSheetId="4" hidden="1">4</definedName>
    <definedName name="solver_rel1" localSheetId="5" hidden="1">2</definedName>
    <definedName name="solver_rel1" localSheetId="6" hidden="1">1</definedName>
    <definedName name="solver_rel2" localSheetId="0" hidden="1">1</definedName>
    <definedName name="solver_rel2" localSheetId="1" hidden="1">3</definedName>
    <definedName name="solver_rel2" localSheetId="2" hidden="1">1</definedName>
    <definedName name="solver_rel2" localSheetId="3" hidden="1">1</definedName>
    <definedName name="solver_rel2" localSheetId="4" hidden="1">3</definedName>
    <definedName name="solver_rel2" localSheetId="5" hidden="1">2</definedName>
    <definedName name="solver_rel2" localSheetId="6" hidden="1">4</definedName>
    <definedName name="solver_rel3" localSheetId="0" hidden="1">4</definedName>
    <definedName name="solver_rel3" localSheetId="1" hidden="1">4</definedName>
    <definedName name="solver_rel3" localSheetId="2" hidden="1">4</definedName>
    <definedName name="solver_rel3" localSheetId="5" hidden="1">2</definedName>
    <definedName name="solver_rel4" localSheetId="0" hidden="1">1</definedName>
    <definedName name="solver_rel4" localSheetId="1" hidden="1">1</definedName>
    <definedName name="solver_rel4" localSheetId="2" hidden="1">1</definedName>
    <definedName name="solver_rel4" localSheetId="5" hidden="1">2</definedName>
    <definedName name="solver_rel5" localSheetId="0" hidden="1">3</definedName>
    <definedName name="solver_rel5" localSheetId="1" hidden="1">3</definedName>
    <definedName name="solver_rel5" localSheetId="2" hidden="1">3</definedName>
    <definedName name="solver_rel5" localSheetId="5" hidden="1">2</definedName>
    <definedName name="solver_reo" localSheetId="4" hidden="1">2</definedName>
    <definedName name="solver_rep" localSheetId="4" hidden="1">2</definedName>
    <definedName name="solver_rep" localSheetId="6" hidden="1">0</definedName>
    <definedName name="solver_rgen" hidden="1">1</definedName>
    <definedName name="solver_rhs1" localSheetId="0" hidden="1">'1B'!$G$7:$G$8</definedName>
    <definedName name="solver_rhs1" localSheetId="1" hidden="1">"integer"</definedName>
    <definedName name="solver_rhs1" localSheetId="2" hidden="1">'3B'!$H$7:$H$9</definedName>
    <definedName name="solver_rhs1" localSheetId="3" hidden="1">'4B'!$I$13</definedName>
    <definedName name="solver_rhs1" localSheetId="4" hidden="1">"integer"</definedName>
    <definedName name="solver_rhs1" localSheetId="5" hidden="1">'6B'!$D$30:$G$30</definedName>
    <definedName name="solver_rhs1" localSheetId="6" hidden="1">'7B'!$G$7:$G$9</definedName>
    <definedName name="solver_rhs2" localSheetId="0" hidden="1">'1B'!$C$13:$D$13</definedName>
    <definedName name="solver_rhs2" localSheetId="1" hidden="1">'2B'!$G$7:$G$10</definedName>
    <definedName name="solver_rhs2" localSheetId="2" hidden="1">'3B'!#REF!</definedName>
    <definedName name="solver_rhs2" localSheetId="3" hidden="1">'4B'!$I$6:$I$12</definedName>
    <definedName name="solver_rhs2" localSheetId="4" hidden="1">'5B'!$J$8:$J$19</definedName>
    <definedName name="solver_rhs2" localSheetId="5" hidden="1">'6B'!$J$24:$J$27</definedName>
    <definedName name="solver_rhs2" localSheetId="6" hidden="1">"integer"</definedName>
    <definedName name="solver_rhs3" localSheetId="0" hidden="1">integer</definedName>
    <definedName name="solver_rhs3" localSheetId="1" hidden="1">integer</definedName>
    <definedName name="solver_rhs3" localSheetId="2" hidden="1">integer</definedName>
    <definedName name="solver_rhs3" localSheetId="5" hidden="1">Supply</definedName>
    <definedName name="solver_rhs4" localSheetId="0" hidden="1">'1B'!$E$13</definedName>
    <definedName name="solver_rhs4" localSheetId="1" hidden="1">'2B'!$E$15</definedName>
    <definedName name="solver_rhs4" localSheetId="2" hidden="1">'3B'!#REF!</definedName>
    <definedName name="solver_rhs4" localSheetId="5" hidden="1">0</definedName>
    <definedName name="solver_rhs5" localSheetId="0" hidden="1">'1B'!#REF!</definedName>
    <definedName name="solver_rhs5" localSheetId="1" hidden="1">'2B'!#REF!</definedName>
    <definedName name="solver_rhs5" localSheetId="2" hidden="1">'3B'!#REF!</definedName>
    <definedName name="solver_rhs5" localSheetId="5" hidden="1">0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mp" hidden="1">2</definedName>
    <definedName name="solver_rtr" localSheetId="6" hidden="1">0</definedName>
    <definedName name="solver_rxc1" localSheetId="6" hidden="1">1</definedName>
    <definedName name="solver_rxc2" localSheetId="6" hidden="1">0</definedName>
    <definedName name="solver_rxv" localSheetId="6" hidden="1">1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1</definedName>
    <definedName name="solver_scl" localSheetId="4" hidden="1">2</definedName>
    <definedName name="solver_scl" localSheetId="5" hidden="1">2</definedName>
    <definedName name="solver_scl" localSheetId="6" hidden="1">2</definedName>
    <definedName name="solver_sclt" hidden="1">100</definedName>
    <definedName name="solver_seed" hidden="1">0</definedName>
    <definedName name="solver_sel" localSheetId="6" hidden="1">1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lv" localSheetId="6" hidden="1">0</definedName>
    <definedName name="solver_slvu" localSheetId="6" hidden="1">0</definedName>
    <definedName name="solver_spid" localSheetId="6" hidden="1">" "</definedName>
    <definedName name="solver_srvr" localSheetId="6" hidden="1">" "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td" localSheetId="4" hidden="1">1</definedName>
    <definedName name="solver_strm" hidden="1">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2147483647</definedName>
    <definedName name="solver_tim" localSheetId="4" hidden="1">100</definedName>
    <definedName name="solver_tim" localSheetId="5" hidden="1">100</definedName>
    <definedName name="solver_tim" localSheetId="6" hidden="1">100</definedName>
    <definedName name="solver_tmp" localSheetId="4" hidden="1">0</definedName>
    <definedName name="solver_tmp" localSheetId="6" hidden="1">0</definedName>
    <definedName name="solver_tol" localSheetId="0" hidden="1">0.01</definedName>
    <definedName name="solver_tol" localSheetId="1" hidden="1">0.01</definedName>
    <definedName name="solver_tol" localSheetId="2" hidden="1">0.05</definedName>
    <definedName name="solver_tol" localSheetId="3" hidden="1">0.01</definedName>
    <definedName name="solver_tol" localSheetId="4" hidden="1">0</definedName>
    <definedName name="solver_tol" localSheetId="5" hidden="1">0.05</definedName>
    <definedName name="solver_tol" localSheetId="6" hidden="1">0.01</definedName>
    <definedName name="solver_typ" localSheetId="0" hidden="1">1</definedName>
    <definedName name="solver_typ" localSheetId="1" hidden="1">2</definedName>
    <definedName name="solver_typ" localSheetId="2" hidden="1">1</definedName>
    <definedName name="solver_typ" localSheetId="3" hidden="1">1</definedName>
    <definedName name="solver_typ" localSheetId="4" hidden="1">2</definedName>
    <definedName name="solver_typ" localSheetId="5" hidden="1">2</definedName>
    <definedName name="solver_typ" localSheetId="6" hidden="1">1</definedName>
    <definedName name="solver_ucens" hidden="1">1E+30</definedName>
    <definedName name="solver_ucut" hidden="1">1E+30</definedName>
    <definedName name="solver_umod" localSheetId="6" hidden="1">1</definedName>
    <definedName name="solver_urs" localSheetId="6" hidden="1">0</definedName>
    <definedName name="solver_userid" localSheetId="6" hidden="1">37220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r" localSheetId="6" hidden="1">" "</definedName>
    <definedName name="solver_ver" localSheetId="0" hidden="1">2</definedName>
    <definedName name="solver_ver" localSheetId="1" hidden="1">2</definedName>
    <definedName name="solver_ver" localSheetId="2" hidden="1">2</definedName>
    <definedName name="solver_ver" localSheetId="3" hidden="1">2</definedName>
    <definedName name="solver_ver" localSheetId="4" hidden="1">2</definedName>
    <definedName name="solver_ver" localSheetId="5" hidden="1">2</definedName>
    <definedName name="solver_ver" localSheetId="6" hidden="1">2</definedName>
    <definedName name="solver_vir" localSheetId="6" hidden="1">1</definedName>
    <definedName name="solver_vol" localSheetId="6" hidden="1">0</definedName>
    <definedName name="solver_vst" localSheetId="6" hidden="1">0</definedName>
    <definedName name="Supply" localSheetId="5">'6B'!$J$24:$J$27</definedName>
    <definedName name="TotalAssigned" localSheetId="5">'6B'!$D$28:$G$28</definedName>
    <definedName name="TotalAssignments" localSheetId="5">'6B'!$H$24:$H$27</definedName>
    <definedName name="TotalCost" localSheetId="1">'2B'!$G$13</definedName>
    <definedName name="TotalCost" localSheetId="4">'5B'!$J$22</definedName>
    <definedName name="TotalCost" localSheetId="5">'6B'!$J$30</definedName>
    <definedName name="TotalExposures" localSheetId="3">'4B'!$I$17</definedName>
    <definedName name="TotalProfit" localSheetId="0">'1B'!$G$11</definedName>
    <definedName name="TotalProfit" localSheetId="2">'3B'!$H$12</definedName>
    <definedName name="TotalProfit" localSheetId="6">'7B'!$G$12</definedName>
    <definedName name="TotalWorking" localSheetId="4">'5B'!$H$8:$H$19</definedName>
    <definedName name="treeList" hidden="1">"11110000000000000000000000000000000000000000000000000000000000000000000000000000000000000000000000000000000000000000000000000000000000000000000000000000000000000000000000000000000000000000000000000000"</definedName>
    <definedName name="UnitCost" localSheetId="1">'2B'!$C$4:$D$4</definedName>
    <definedName name="UnitProfit" localSheetId="0">'1B'!$C$4:$D$4</definedName>
    <definedName name="UnitProfit" localSheetId="6">'7B'!$C$4:$D$4</definedName>
    <definedName name="UnitsProduced" localSheetId="0">'1B'!$C$11:$D$11</definedName>
    <definedName name="UnitsProduced" localSheetId="6">'7B'!$C$12:$D$12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J30" i="14" l="1"/>
  <c r="E18" i="14"/>
  <c r="F18" i="14"/>
  <c r="G18" i="14"/>
  <c r="E17" i="14"/>
  <c r="F17" i="14"/>
  <c r="G17" i="14"/>
  <c r="E16" i="14"/>
  <c r="F16" i="14"/>
  <c r="G16" i="14"/>
  <c r="D16" i="14"/>
  <c r="D17" i="14"/>
  <c r="D18" i="14"/>
  <c r="E15" i="14"/>
  <c r="F15" i="14"/>
  <c r="G15" i="14"/>
  <c r="D15" i="14"/>
  <c r="E28" i="14"/>
  <c r="F28" i="14"/>
  <c r="G28" i="14"/>
  <c r="D28" i="14"/>
  <c r="H25" i="14"/>
  <c r="H26" i="14"/>
  <c r="H27" i="14"/>
  <c r="H24" i="14"/>
  <c r="E10" i="15"/>
  <c r="G12" i="16"/>
  <c r="E8" i="16"/>
  <c r="E9" i="16"/>
  <c r="E7" i="16"/>
  <c r="J22" i="13"/>
  <c r="H9" i="13"/>
  <c r="H10" i="13"/>
  <c r="H11" i="13"/>
  <c r="H12" i="13"/>
  <c r="H13" i="13"/>
  <c r="H14" i="13"/>
  <c r="H15" i="13"/>
  <c r="H16" i="13"/>
  <c r="H17" i="13"/>
  <c r="H18" i="13"/>
  <c r="H19" i="13"/>
  <c r="H8" i="13"/>
  <c r="I17" i="12"/>
  <c r="G7" i="12"/>
  <c r="G8" i="12"/>
  <c r="G9" i="12"/>
  <c r="G10" i="12"/>
  <c r="G11" i="12"/>
  <c r="G12" i="12"/>
  <c r="G13" i="12"/>
  <c r="G6" i="12"/>
  <c r="H12" i="11" l="1"/>
  <c r="F8" i="11"/>
  <c r="F9" i="11"/>
  <c r="F7" i="11"/>
  <c r="G13" i="9"/>
  <c r="E8" i="9"/>
  <c r="E9" i="9"/>
  <c r="E10" i="9"/>
  <c r="E7" i="9"/>
  <c r="G11" i="10"/>
  <c r="E8" i="10"/>
  <c r="E7" i="10"/>
</calcChain>
</file>

<file path=xl/sharedStrings.xml><?xml version="1.0" encoding="utf-8"?>
<sst xmlns="http://schemas.openxmlformats.org/spreadsheetml/2006/main" count="260" uniqueCount="152">
  <si>
    <t>Conducting a Marketing Survey</t>
  </si>
  <si>
    <t>Calls Placed</t>
  </si>
  <si>
    <t>Total</t>
  </si>
  <si>
    <t>Responses</t>
  </si>
  <si>
    <t>Needed</t>
  </si>
  <si>
    <t>Total Cost</t>
  </si>
  <si>
    <t>&gt;=</t>
  </si>
  <si>
    <t>&lt;=</t>
  </si>
  <si>
    <t>Young Male</t>
  </si>
  <si>
    <t>Older Male</t>
  </si>
  <si>
    <t>Young Female</t>
  </si>
  <si>
    <t>Older Female</t>
  </si>
  <si>
    <t>Daytime Call</t>
  </si>
  <si>
    <t>Evening Call</t>
  </si>
  <si>
    <t>Unit Cost</t>
  </si>
  <si>
    <t>Respondent</t>
  </si>
  <si>
    <t>Back Savers Production Problem</t>
    <phoneticPr fontId="6" type="noConversion"/>
  </si>
  <si>
    <t>Collegiate</t>
    <phoneticPr fontId="6" type="noConversion"/>
  </si>
  <si>
    <t>Mini</t>
    <phoneticPr fontId="6" type="noConversion"/>
  </si>
  <si>
    <t>Unit Profit</t>
    <phoneticPr fontId="6" type="noConversion"/>
  </si>
  <si>
    <t>Resource Used per Unit Produced</t>
    <phoneticPr fontId="6" type="noConversion"/>
  </si>
  <si>
    <t>Nylon (sq. ft.)</t>
    <phoneticPr fontId="6" type="noConversion"/>
  </si>
  <si>
    <t>&lt;=</t>
    <phoneticPr fontId="6" type="noConversion"/>
  </si>
  <si>
    <t>Sales Forecast</t>
    <phoneticPr fontId="6" type="noConversion"/>
  </si>
  <si>
    <t>&lt;=</t>
    <phoneticPr fontId="6" type="noConversion"/>
  </si>
  <si>
    <t>&lt;=</t>
    <phoneticPr fontId="6" type="noConversion"/>
  </si>
  <si>
    <t>Required</t>
    <phoneticPr fontId="6" type="noConversion"/>
  </si>
  <si>
    <t>Available</t>
    <phoneticPr fontId="6" type="noConversion"/>
  </si>
  <si>
    <t>Total Profit</t>
    <phoneticPr fontId="6" type="noConversion"/>
  </si>
  <si>
    <t>Units Produced</t>
    <phoneticPr fontId="6" type="noConversion"/>
  </si>
  <si>
    <t>Labor (hours)</t>
    <phoneticPr fontId="6" type="noConversion"/>
  </si>
  <si>
    <t>Farm Management</t>
  </si>
  <si>
    <t>Oats</t>
  </si>
  <si>
    <t>Wheat</t>
  </si>
  <si>
    <t>Corn</t>
  </si>
  <si>
    <t>Profit (per acre)</t>
  </si>
  <si>
    <t>Resources</t>
  </si>
  <si>
    <t>Resources Used per Acre</t>
  </si>
  <si>
    <t>Used</t>
  </si>
  <si>
    <t>Available</t>
  </si>
  <si>
    <t>Land (acres)</t>
  </si>
  <si>
    <t>Labor (hours)</t>
  </si>
  <si>
    <t>Fertilizer (tons)</t>
  </si>
  <si>
    <t>Total Profit</t>
  </si>
  <si>
    <t>Acres Planted</t>
  </si>
  <si>
    <t>Exposures per Ad</t>
  </si>
  <si>
    <t>(thousands)</t>
  </si>
  <si>
    <t>Budget</t>
  </si>
  <si>
    <t>Cost per Ad ($thousands)</t>
  </si>
  <si>
    <t>Spent</t>
  </si>
  <si>
    <t>Ad Budget</t>
  </si>
  <si>
    <t>Planning Budget</t>
  </si>
  <si>
    <t>Total Exposures</t>
  </si>
  <si>
    <t>Number of Ads</t>
  </si>
  <si>
    <t>TV</t>
  </si>
  <si>
    <t>Magazine</t>
  </si>
  <si>
    <t>Radio</t>
  </si>
  <si>
    <t>Social Media</t>
  </si>
  <si>
    <t>SEO</t>
  </si>
  <si>
    <t>TV and Radio</t>
  </si>
  <si>
    <t>Shift</t>
  </si>
  <si>
    <t>Cost per Shift</t>
  </si>
  <si>
    <t>Minimum</t>
  </si>
  <si>
    <t>Time Period</t>
  </si>
  <si>
    <t>Shift Works Time Period? (1=yes, 0=no)</t>
  </si>
  <si>
    <t>Working</t>
  </si>
  <si>
    <t>6am-8am</t>
  </si>
  <si>
    <t>8am-10am</t>
  </si>
  <si>
    <t>10am- 12pm</t>
  </si>
  <si>
    <t>12pm-2pm</t>
  </si>
  <si>
    <t>2pm-4pm</t>
  </si>
  <si>
    <t>4pm-6pm</t>
  </si>
  <si>
    <t>6pm-8pm</t>
  </si>
  <si>
    <t>8pm-10pm</t>
  </si>
  <si>
    <t>10pm-12am</t>
  </si>
  <si>
    <t>Number Working</t>
  </si>
  <si>
    <t>Task</t>
  </si>
  <si>
    <t>Required Time</t>
  </si>
  <si>
    <t>Hourly</t>
  </si>
  <si>
    <t>(Hours)</t>
  </si>
  <si>
    <t>Packets</t>
  </si>
  <si>
    <t>Wage</t>
  </si>
  <si>
    <t>Assignment</t>
  </si>
  <si>
    <t>Cost</t>
  </si>
  <si>
    <t>Assignee</t>
  </si>
  <si>
    <t>Demand</t>
  </si>
  <si>
    <t>Sean</t>
  </si>
  <si>
    <t>Supply</t>
  </si>
  <si>
    <t>Assignments</t>
  </si>
  <si>
    <t>=</t>
  </si>
  <si>
    <t>Total Assigned</t>
  </si>
  <si>
    <t>Unit Profit</t>
  </si>
  <si>
    <t>Hours</t>
  </si>
  <si>
    <t>Hours Used Per Unit Produced</t>
  </si>
  <si>
    <t>Units Produced</t>
  </si>
  <si>
    <t>6am-4pm</t>
  </si>
  <si>
    <t>10am-8pm</t>
  </si>
  <si>
    <t>2PM-Midnight</t>
  </si>
  <si>
    <t>Mercy Hospital Emergency Personnel Scheduling Problem</t>
  </si>
  <si>
    <t>6PM-4AM</t>
  </si>
  <si>
    <t>10PM-8AM</t>
  </si>
  <si>
    <t>12am-2am</t>
  </si>
  <si>
    <t>2am-4am</t>
  </si>
  <si>
    <t>4am-6am</t>
  </si>
  <si>
    <t>Steve</t>
  </si>
  <si>
    <t>Tim</t>
  </si>
  <si>
    <t>Mary</t>
  </si>
  <si>
    <t>Analysis</t>
  </si>
  <si>
    <t>Reporting</t>
  </si>
  <si>
    <t>Validation</t>
  </si>
  <si>
    <t>Presentation</t>
  </si>
  <si>
    <t>Analytics rUS. Assignment Problem</t>
  </si>
  <si>
    <t>Shirts</t>
  </si>
  <si>
    <t>Pants</t>
  </si>
  <si>
    <t>Cotton Sewing</t>
  </si>
  <si>
    <t>Denim Sewing</t>
  </si>
  <si>
    <t>Matching Set</t>
  </si>
  <si>
    <t>Petunia's Clothing Product-Mix Problem</t>
  </si>
  <si>
    <t>Availability</t>
  </si>
  <si>
    <t xml:space="preserve">Budget (Thousands) and </t>
  </si>
  <si>
    <t>Unit profit</t>
  </si>
  <si>
    <t>(Use whole value)</t>
  </si>
  <si>
    <t>Proft level where FIRST change occurs:</t>
  </si>
  <si>
    <t>Microsoft Excel 16.78 Sensitivity Report</t>
  </si>
  <si>
    <t>Worksheet: [Exam 2BB.xlsx]7B</t>
  </si>
  <si>
    <t>Report Created: 10/26/23 12:13:15 PM</t>
  </si>
  <si>
    <t>Variable Cells</t>
  </si>
  <si>
    <t>Cell</t>
  </si>
  <si>
    <t>Name</t>
  </si>
  <si>
    <t>Final</t>
  </si>
  <si>
    <t>Value</t>
  </si>
  <si>
    <t>Reduced</t>
  </si>
  <si>
    <t>Objective</t>
  </si>
  <si>
    <t>Coefficient</t>
  </si>
  <si>
    <t>Allowable</t>
  </si>
  <si>
    <t>Increase</t>
  </si>
  <si>
    <t>Decrease</t>
  </si>
  <si>
    <t>Constraints</t>
  </si>
  <si>
    <t>Shadow</t>
  </si>
  <si>
    <t>Price</t>
  </si>
  <si>
    <t>Constraint</t>
  </si>
  <si>
    <t>R.H. Side</t>
  </si>
  <si>
    <t>$C$12</t>
  </si>
  <si>
    <t>Units Produced Shirts</t>
  </si>
  <si>
    <t>$D$12</t>
  </si>
  <si>
    <t>Units Produced Pants</t>
  </si>
  <si>
    <t>$E$7</t>
  </si>
  <si>
    <t>Cotton Sewing Used</t>
  </si>
  <si>
    <t>$E$8</t>
  </si>
  <si>
    <t>Denim Sewing Used</t>
  </si>
  <si>
    <t>$E$9</t>
  </si>
  <si>
    <t>Matching Set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</si>
</sst>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&quot;$&quot;#,##0"/>
    <numFmt numFmtId="168" formatCode="0.000"/>
  </numFmts>
  <fonts count="17" x14ac:knownFonts="1">
    <font>
      <sz val="9"/>
      <name val="Geneva"/>
    </font>
    <font>
      <sz val="9"/>
      <name val="Geneva"/>
      <family val="2"/>
    </font>
    <font>
      <b/>
      <sz val="12"/>
      <name val="Verdana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Geneva"/>
    </font>
    <font>
      <b/>
      <sz val="14"/>
      <name val="Arial"/>
      <family val="2"/>
    </font>
    <font>
      <b/>
      <sz val="10"/>
      <name val="Arial"/>
      <family val="2"/>
    </font>
    <font>
      <sz val="10"/>
      <name val="Geneva"/>
      <family val="2"/>
    </font>
    <font>
      <u/>
      <sz val="10"/>
      <name val="Arial"/>
      <family val="2"/>
    </font>
    <font>
      <b/>
      <sz val="9"/>
      <name val="Geneva"/>
    </font>
    <font>
      <sz val="12"/>
      <color rgb="FFFFFFFF"/>
      <name val="Arial"/>
    </font>
    <font>
      <b/>
      <sz val="9"/>
      <name val="Geneva"/>
      <family val="2"/>
    </font>
    <font>
      <b/>
      <sz val="9"/>
      <color indexed="18"/>
      <name val="Genev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10">
    <xf numFmtId="0" fontId="0" fillId="0" borderId="0"/>
    <xf numFmtId="0" fontId="2" fillId="2" borderId="1" applyNumberFormat="0" applyFont="0" applyAlignment="0" applyProtection="0">
      <alignment horizontal="left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3" borderId="0" applyNumberFormat="0" applyFont="0" applyAlignment="0" applyProtection="0">
      <alignment horizontal="left"/>
    </xf>
    <xf numFmtId="9" fontId="1" fillId="0" borderId="0" applyFont="0" applyFill="0" applyBorder="0" applyAlignment="0" applyProtection="0"/>
    <xf numFmtId="0" fontId="2" fillId="4" borderId="2" applyNumberFormat="0" applyFont="0" applyAlignment="0" applyProtection="0">
      <alignment horizontal="left"/>
    </xf>
    <xf numFmtId="0" fontId="8" fillId="0" borderId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7" fontId="4" fillId="0" borderId="0" xfId="3" applyNumberFormat="1" applyFont="1" applyFill="1" applyBorder="1" applyAlignment="1">
      <alignment horizontal="center"/>
    </xf>
    <xf numFmtId="164" fontId="4" fillId="0" borderId="0" xfId="3" applyNumberFormat="1" applyFont="1" applyFill="1" applyBorder="1" applyAlignment="1">
      <alignment horizontal="center"/>
    </xf>
    <xf numFmtId="0" fontId="4" fillId="0" borderId="0" xfId="3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3" fontId="4" fillId="0" borderId="0" xfId="2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9" fontId="4" fillId="0" borderId="0" xfId="5" applyFont="1" applyFill="1" applyBorder="1" applyAlignment="1">
      <alignment horizontal="center"/>
    </xf>
    <xf numFmtId="0" fontId="4" fillId="0" borderId="0" xfId="2" applyNumberFormat="1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166" fontId="4" fillId="6" borderId="2" xfId="0" applyNumberFormat="1" applyFont="1" applyFill="1" applyBorder="1" applyAlignment="1">
      <alignment horizontal="center"/>
    </xf>
    <xf numFmtId="167" fontId="4" fillId="6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5" borderId="5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44" fontId="7" fillId="0" borderId="0" xfId="3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3" fontId="7" fillId="6" borderId="2" xfId="3" applyNumberFormat="1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9" fillId="0" borderId="0" xfId="7" applyFont="1" applyAlignment="1">
      <alignment horizontal="left"/>
    </xf>
    <xf numFmtId="0" fontId="7" fillId="0" borderId="0" xfId="7" applyFont="1" applyAlignment="1">
      <alignment horizontal="right"/>
    </xf>
    <xf numFmtId="0" fontId="7" fillId="0" borderId="0" xfId="7" applyFont="1" applyAlignment="1">
      <alignment horizontal="center"/>
    </xf>
    <xf numFmtId="0" fontId="7" fillId="5" borderId="3" xfId="7" applyFont="1" applyFill="1" applyBorder="1" applyAlignment="1">
      <alignment horizontal="center"/>
    </xf>
    <xf numFmtId="0" fontId="7" fillId="5" borderId="5" xfId="7" applyFont="1" applyFill="1" applyBorder="1" applyAlignment="1">
      <alignment horizontal="center"/>
    </xf>
    <xf numFmtId="0" fontId="7" fillId="5" borderId="4" xfId="7" applyFont="1" applyFill="1" applyBorder="1" applyAlignment="1">
      <alignment horizontal="center"/>
    </xf>
    <xf numFmtId="167" fontId="7" fillId="6" borderId="2" xfId="8" applyNumberFormat="1" applyFont="1" applyFill="1" applyBorder="1" applyAlignment="1">
      <alignment horizontal="center"/>
    </xf>
    <xf numFmtId="0" fontId="7" fillId="0" borderId="0" xfId="7" applyFont="1" applyAlignment="1">
      <alignment horizontal="centerContinuous"/>
    </xf>
    <xf numFmtId="0" fontId="10" fillId="0" borderId="0" xfId="7" applyFont="1" applyAlignment="1">
      <alignment horizontal="left"/>
    </xf>
    <xf numFmtId="0" fontId="7" fillId="0" borderId="0" xfId="7" applyFont="1"/>
    <xf numFmtId="0" fontId="7" fillId="5" borderId="6" xfId="7" applyFont="1" applyFill="1" applyBorder="1" applyAlignment="1">
      <alignment horizontal="center"/>
    </xf>
    <xf numFmtId="0" fontId="7" fillId="5" borderId="7" xfId="7" applyFont="1" applyFill="1" applyBorder="1" applyAlignment="1">
      <alignment horizontal="center"/>
    </xf>
    <xf numFmtId="0" fontId="7" fillId="5" borderId="8" xfId="7" applyFont="1" applyFill="1" applyBorder="1" applyAlignment="1">
      <alignment horizontal="center"/>
    </xf>
    <xf numFmtId="0" fontId="7" fillId="5" borderId="9" xfId="7" applyFont="1" applyFill="1" applyBorder="1" applyAlignment="1">
      <alignment horizontal="center"/>
    </xf>
    <xf numFmtId="0" fontId="7" fillId="5" borderId="0" xfId="7" applyFont="1" applyFill="1" applyAlignment="1">
      <alignment horizontal="center"/>
    </xf>
    <xf numFmtId="0" fontId="7" fillId="5" borderId="10" xfId="7" applyFont="1" applyFill="1" applyBorder="1" applyAlignment="1">
      <alignment horizontal="center"/>
    </xf>
    <xf numFmtId="0" fontId="7" fillId="5" borderId="11" xfId="7" applyFont="1" applyFill="1" applyBorder="1" applyAlignment="1">
      <alignment horizontal="center"/>
    </xf>
    <xf numFmtId="0" fontId="7" fillId="5" borderId="12" xfId="7" applyFont="1" applyFill="1" applyBorder="1" applyAlignment="1">
      <alignment horizontal="center"/>
    </xf>
    <xf numFmtId="0" fontId="7" fillId="5" borderId="13" xfId="7" applyFont="1" applyFill="1" applyBorder="1" applyAlignment="1">
      <alignment horizontal="center"/>
    </xf>
    <xf numFmtId="0" fontId="7" fillId="0" borderId="0" xfId="9" applyNumberFormat="1" applyFont="1" applyFill="1" applyBorder="1" applyAlignment="1">
      <alignment horizontal="center"/>
    </xf>
    <xf numFmtId="167" fontId="7" fillId="6" borderId="2" xfId="9" applyNumberFormat="1" applyFont="1" applyFill="1" applyBorder="1" applyAlignment="1">
      <alignment horizontal="center"/>
    </xf>
    <xf numFmtId="0" fontId="12" fillId="0" borderId="0" xfId="7" applyFont="1" applyAlignment="1">
      <alignment horizontal="center"/>
    </xf>
    <xf numFmtId="0" fontId="7" fillId="8" borderId="0" xfId="7" applyFont="1" applyFill="1" applyAlignment="1">
      <alignment horizontal="center"/>
    </xf>
    <xf numFmtId="6" fontId="7" fillId="8" borderId="0" xfId="8" applyNumberFormat="1" applyFont="1" applyFill="1" applyBorder="1" applyAlignment="1">
      <alignment horizontal="center"/>
    </xf>
    <xf numFmtId="166" fontId="4" fillId="8" borderId="0" xfId="3" applyNumberFormat="1" applyFont="1" applyFill="1" applyBorder="1" applyAlignment="1">
      <alignment horizontal="center"/>
    </xf>
    <xf numFmtId="9" fontId="4" fillId="8" borderId="0" xfId="5" applyFont="1" applyFill="1" applyBorder="1" applyAlignment="1">
      <alignment horizontal="center"/>
    </xf>
    <xf numFmtId="0" fontId="4" fillId="8" borderId="0" xfId="2" applyNumberFormat="1" applyFont="1" applyFill="1" applyBorder="1" applyAlignment="1">
      <alignment horizontal="center"/>
    </xf>
    <xf numFmtId="167" fontId="4" fillId="8" borderId="0" xfId="3" applyNumberFormat="1" applyFont="1" applyFill="1" applyBorder="1" applyAlignment="1">
      <alignment horizontal="center"/>
    </xf>
    <xf numFmtId="0" fontId="4" fillId="8" borderId="0" xfId="5" applyNumberFormat="1" applyFont="1" applyFill="1" applyBorder="1" applyAlignment="1">
      <alignment horizontal="center"/>
    </xf>
    <xf numFmtId="168" fontId="4" fillId="8" borderId="0" xfId="5" applyNumberFormat="1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167" fontId="7" fillId="8" borderId="0" xfId="7" applyNumberFormat="1" applyFont="1" applyFill="1" applyAlignment="1">
      <alignment horizontal="center"/>
    </xf>
    <xf numFmtId="167" fontId="7" fillId="0" borderId="14" xfId="7" applyNumberFormat="1" applyFont="1" applyBorder="1" applyAlignment="1">
      <alignment horizontal="center"/>
    </xf>
    <xf numFmtId="167" fontId="7" fillId="0" borderId="14" xfId="9" applyNumberFormat="1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/>
    <xf numFmtId="0" fontId="15" fillId="0" borderId="0" xfId="0" applyFont="1"/>
    <xf numFmtId="0" fontId="0" fillId="0" borderId="17" xfId="0" applyBorder="1"/>
    <xf numFmtId="0" fontId="0" fillId="0" borderId="18" xfId="0" applyBorder="1"/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167" fontId="0" fillId="5" borderId="0" xfId="0" applyNumberFormat="1" applyFill="1"/>
    <xf numFmtId="164" fontId="4" fillId="0" borderId="0" xfId="3" applyNumberFormat="1" applyFont="1" applyFill="1" applyBorder="1" applyAlignment="1">
      <alignment horizontal="center"/>
    </xf>
    <xf numFmtId="0" fontId="7" fillId="0" borderId="0" xfId="7" applyFont="1" applyAlignment="1">
      <alignment horizontal="center"/>
    </xf>
  </cellXfs>
  <cellStyles count="10">
    <cellStyle name="Changing Cells" xfId="1" xr:uid="{00000000-0005-0000-0000-000000000000}"/>
    <cellStyle name="Comma" xfId="2" builtinId="3"/>
    <cellStyle name="Currency" xfId="3" builtinId="4"/>
    <cellStyle name="Currency 2" xfId="8" xr:uid="{004027A6-6272-492D-8427-7E37F04302FF}"/>
    <cellStyle name="Currency 3" xfId="9" xr:uid="{66C767EC-C290-4187-865D-C58387D45F79}"/>
    <cellStyle name="Data" xfId="4" xr:uid="{00000000-0005-0000-0000-000003000000}"/>
    <cellStyle name="Normal" xfId="0" builtinId="0"/>
    <cellStyle name="Normal 2" xfId="7" xr:uid="{D448675B-E508-4E91-9356-37A6009034A1}"/>
    <cellStyle name="Percent" xfId="5" builtinId="5"/>
    <cellStyle name="Target Cell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mware-host/Shared%20Folders/.host/Shared%20Folders/%20Mark/QM501Y/Class%20Notes/18%20Queueing%20Applications/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ample #1"/>
      <sheetName val="Example #2"/>
      <sheetName val="McDonalds"/>
      <sheetName val="Wendys"/>
      <sheetName val="Telephone"/>
      <sheetName val="Specific"/>
      <sheetName val="General"/>
      <sheetName val="LL Bean"/>
      <sheetName val="LL Bean F"/>
      <sheetName val="Intro"/>
      <sheetName val="MMs"/>
      <sheetName val="finite queue length"/>
      <sheetName val="finite population"/>
      <sheetName val="M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X1000"/>
  <sheetViews>
    <sheetView workbookViewId="0">
      <selection activeCell="G11" sqref="G11"/>
    </sheetView>
  </sheetViews>
  <sheetFormatPr baseColWidth="10" defaultColWidth="10.83203125" defaultRowHeight="12" x14ac:dyDescent="0.15"/>
  <cols>
    <col min="1" max="1" width="2.83203125" style="1" customWidth="1"/>
    <col min="2" max="2" width="12.6640625" style="1" customWidth="1"/>
    <col min="3" max="3" width="14.83203125" style="1" customWidth="1"/>
    <col min="4" max="4" width="16.1640625" style="1" customWidth="1"/>
    <col min="5" max="5" width="12" style="1" customWidth="1"/>
    <col min="6" max="6" width="7.5" style="1" customWidth="1"/>
    <col min="7" max="7" width="14.5" style="1" customWidth="1"/>
    <col min="8" max="16384" width="10.83203125" style="1"/>
  </cols>
  <sheetData>
    <row r="1" spans="1:7" ht="16" x14ac:dyDescent="0.2">
      <c r="A1" s="2" t="s">
        <v>16</v>
      </c>
    </row>
    <row r="3" spans="1:7" x14ac:dyDescent="0.15">
      <c r="C3" s="1" t="s">
        <v>17</v>
      </c>
      <c r="D3" s="1" t="s">
        <v>18</v>
      </c>
    </row>
    <row r="4" spans="1:7" x14ac:dyDescent="0.15">
      <c r="B4" s="3" t="s">
        <v>19</v>
      </c>
      <c r="C4" s="55">
        <v>33</v>
      </c>
      <c r="D4" s="55">
        <v>25</v>
      </c>
      <c r="E4" s="4"/>
      <c r="F4" s="5"/>
      <c r="G4" s="6"/>
    </row>
    <row r="5" spans="1:7" x14ac:dyDescent="0.15">
      <c r="C5" s="5"/>
      <c r="D5" s="5"/>
      <c r="E5" s="5" t="s">
        <v>2</v>
      </c>
      <c r="G5" s="6"/>
    </row>
    <row r="6" spans="1:7" x14ac:dyDescent="0.15">
      <c r="B6" s="7"/>
      <c r="C6" s="72" t="s">
        <v>20</v>
      </c>
      <c r="D6" s="72"/>
      <c r="E6" s="5" t="s">
        <v>26</v>
      </c>
      <c r="G6" s="6" t="s">
        <v>27</v>
      </c>
    </row>
    <row r="7" spans="1:7" x14ac:dyDescent="0.15">
      <c r="B7" s="3" t="s">
        <v>21</v>
      </c>
      <c r="C7" s="56">
        <v>3</v>
      </c>
      <c r="D7" s="56">
        <v>2</v>
      </c>
      <c r="E7" s="11">
        <f>SUMPRODUCT(C7:D7, UnitsProduced)</f>
        <v>4950.0000000000009</v>
      </c>
      <c r="F7" s="9" t="s">
        <v>25</v>
      </c>
      <c r="G7" s="54">
        <v>5000</v>
      </c>
    </row>
    <row r="8" spans="1:7" x14ac:dyDescent="0.15">
      <c r="B8" s="3" t="s">
        <v>30</v>
      </c>
      <c r="C8" s="56">
        <v>0.75</v>
      </c>
      <c r="D8" s="57">
        <v>0.66666666666666663</v>
      </c>
      <c r="E8" s="11">
        <f>SUMPRODUCT(C8:D8, UnitsProduced)</f>
        <v>1400.0000000000002</v>
      </c>
      <c r="F8" s="9" t="s">
        <v>25</v>
      </c>
      <c r="G8" s="54">
        <v>1400</v>
      </c>
    </row>
    <row r="9" spans="1:7" x14ac:dyDescent="0.15">
      <c r="B9" s="3"/>
      <c r="C9" s="10"/>
      <c r="D9" s="10"/>
      <c r="E9" s="8"/>
      <c r="F9" s="9"/>
      <c r="G9" s="11"/>
    </row>
    <row r="10" spans="1:7" ht="13" thickBot="1" x14ac:dyDescent="0.2">
      <c r="G10" s="1" t="s">
        <v>28</v>
      </c>
    </row>
    <row r="11" spans="1:7" ht="13" thickBot="1" x14ac:dyDescent="0.2">
      <c r="B11" s="3" t="s">
        <v>29</v>
      </c>
      <c r="C11" s="13">
        <v>1000</v>
      </c>
      <c r="D11" s="14">
        <v>975.00000000000034</v>
      </c>
      <c r="G11" s="16">
        <f>SUMPRODUCT(UnitProfit, UnitsProduced)</f>
        <v>57375.000000000007</v>
      </c>
    </row>
    <row r="12" spans="1:7" x14ac:dyDescent="0.15">
      <c r="B12" s="3"/>
      <c r="C12" s="1" t="s">
        <v>22</v>
      </c>
      <c r="D12" s="1" t="s">
        <v>24</v>
      </c>
    </row>
    <row r="13" spans="1:7" x14ac:dyDescent="0.15">
      <c r="B13" s="3" t="s">
        <v>23</v>
      </c>
      <c r="C13" s="58">
        <v>1000</v>
      </c>
      <c r="D13" s="58">
        <v>1200</v>
      </c>
      <c r="E13" s="4"/>
      <c r="F13" s="12"/>
    </row>
    <row r="16" spans="1:7" x14ac:dyDescent="0.15">
      <c r="B16" s="3"/>
    </row>
    <row r="19" spans="5:5" x14ac:dyDescent="0.15">
      <c r="E19" s="5"/>
    </row>
    <row r="1000" spans="648:648" ht="16" x14ac:dyDescent="0.2">
      <c r="XX1000" s="65">
        <v>82026</v>
      </c>
    </row>
  </sheetData>
  <mergeCells count="1">
    <mergeCell ref="C6:D6"/>
  </mergeCells>
  <phoneticPr fontId="6" type="noConversion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XX1000"/>
  <sheetViews>
    <sheetView workbookViewId="0">
      <selection activeCell="G13" sqref="G13"/>
    </sheetView>
  </sheetViews>
  <sheetFormatPr baseColWidth="10" defaultColWidth="10.83203125" defaultRowHeight="12" x14ac:dyDescent="0.15"/>
  <cols>
    <col min="1" max="1" width="2.83203125" style="1" customWidth="1"/>
    <col min="2" max="2" width="14.1640625" style="1" customWidth="1"/>
    <col min="3" max="3" width="11.5" style="1" customWidth="1"/>
    <col min="4" max="4" width="11.6640625" style="1" customWidth="1"/>
    <col min="5" max="5" width="12" style="1" customWidth="1"/>
    <col min="6" max="6" width="7.5" style="1" customWidth="1"/>
    <col min="7" max="7" width="14.5" style="1" customWidth="1"/>
    <col min="8" max="16384" width="10.83203125" style="1"/>
  </cols>
  <sheetData>
    <row r="1" spans="1:7" ht="16" x14ac:dyDescent="0.2">
      <c r="A1" s="2" t="s">
        <v>0</v>
      </c>
    </row>
    <row r="3" spans="1:7" x14ac:dyDescent="0.15">
      <c r="C3" s="1" t="s">
        <v>12</v>
      </c>
      <c r="D3" s="1" t="s">
        <v>13</v>
      </c>
    </row>
    <row r="4" spans="1:7" x14ac:dyDescent="0.15">
      <c r="B4" s="3" t="s">
        <v>14</v>
      </c>
      <c r="C4" s="52">
        <v>1.25</v>
      </c>
      <c r="D4" s="52">
        <v>1.75</v>
      </c>
      <c r="E4" s="4"/>
      <c r="F4" s="5"/>
      <c r="G4" s="6"/>
    </row>
    <row r="5" spans="1:7" x14ac:dyDescent="0.15">
      <c r="C5" s="5"/>
      <c r="D5" s="5"/>
      <c r="E5" s="5" t="s">
        <v>2</v>
      </c>
      <c r="G5" s="6" t="s">
        <v>3</v>
      </c>
    </row>
    <row r="6" spans="1:7" x14ac:dyDescent="0.15">
      <c r="B6" s="7" t="s">
        <v>15</v>
      </c>
      <c r="C6" s="5"/>
      <c r="D6" s="5"/>
      <c r="E6" s="5" t="s">
        <v>3</v>
      </c>
      <c r="G6" s="6" t="s">
        <v>4</v>
      </c>
    </row>
    <row r="7" spans="1:7" x14ac:dyDescent="0.15">
      <c r="B7" s="3" t="s">
        <v>8</v>
      </c>
      <c r="C7" s="53">
        <v>0.15</v>
      </c>
      <c r="D7" s="53">
        <v>0.25</v>
      </c>
      <c r="E7" s="11">
        <f>SUMPRODUCT(C7:D7, CallsPlaced)</f>
        <v>109.44999999999999</v>
      </c>
      <c r="F7" s="9" t="s">
        <v>6</v>
      </c>
      <c r="G7" s="54">
        <v>100</v>
      </c>
    </row>
    <row r="8" spans="1:7" x14ac:dyDescent="0.15">
      <c r="B8" s="3" t="s">
        <v>9</v>
      </c>
      <c r="C8" s="53">
        <v>0.2</v>
      </c>
      <c r="D8" s="53">
        <v>0.35</v>
      </c>
      <c r="E8" s="11">
        <f>SUMPRODUCT(C8:D8, CallsPlaced)</f>
        <v>150.1</v>
      </c>
      <c r="F8" s="9" t="s">
        <v>6</v>
      </c>
      <c r="G8" s="54">
        <v>150</v>
      </c>
    </row>
    <row r="9" spans="1:7" x14ac:dyDescent="0.15">
      <c r="B9" s="3" t="s">
        <v>10</v>
      </c>
      <c r="C9" s="53">
        <v>0.25</v>
      </c>
      <c r="D9" s="53">
        <v>0.25</v>
      </c>
      <c r="E9" s="11">
        <f>SUMPRODUCT(C9:D9, CallsPlaced)</f>
        <v>140.75</v>
      </c>
      <c r="F9" s="9" t="s">
        <v>6</v>
      </c>
      <c r="G9" s="54">
        <v>120</v>
      </c>
    </row>
    <row r="10" spans="1:7" x14ac:dyDescent="0.15">
      <c r="B10" s="3" t="s">
        <v>11</v>
      </c>
      <c r="C10" s="53">
        <v>0.4</v>
      </c>
      <c r="D10" s="53">
        <v>0.3</v>
      </c>
      <c r="E10" s="11">
        <f>SUMPRODUCT(C10:D10, CallsPlaced)</f>
        <v>200.2</v>
      </c>
      <c r="F10" s="9" t="s">
        <v>6</v>
      </c>
      <c r="G10" s="54">
        <v>200</v>
      </c>
    </row>
    <row r="11" spans="1:7" x14ac:dyDescent="0.15">
      <c r="B11" s="3"/>
      <c r="C11" s="10"/>
      <c r="D11" s="10"/>
      <c r="E11" s="8"/>
      <c r="F11" s="9"/>
      <c r="G11" s="11"/>
    </row>
    <row r="12" spans="1:7" ht="13" thickBot="1" x14ac:dyDescent="0.2">
      <c r="B12" s="3"/>
      <c r="G12" s="1" t="s">
        <v>5</v>
      </c>
    </row>
    <row r="13" spans="1:7" ht="13" thickBot="1" x14ac:dyDescent="0.2">
      <c r="B13" s="3" t="s">
        <v>1</v>
      </c>
      <c r="C13" s="13">
        <v>313</v>
      </c>
      <c r="D13" s="14">
        <v>250</v>
      </c>
      <c r="G13" s="15">
        <f>SUMPRODUCT(UnitCost, CallsPlaced)</f>
        <v>828.75</v>
      </c>
    </row>
    <row r="14" spans="1:7" x14ac:dyDescent="0.15">
      <c r="B14" s="3"/>
    </row>
    <row r="15" spans="1:7" x14ac:dyDescent="0.15">
      <c r="E15" s="4"/>
      <c r="F15" s="12"/>
    </row>
    <row r="20" spans="5:5" x14ac:dyDescent="0.15">
      <c r="E20" s="5"/>
    </row>
    <row r="21" spans="5:5" x14ac:dyDescent="0.15">
      <c r="E21" s="5"/>
    </row>
    <row r="1000" spans="648:648" ht="16" x14ac:dyDescent="0.2">
      <c r="XX1000" s="65">
        <v>82026</v>
      </c>
    </row>
  </sheetData>
  <phoneticPr fontId="0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9C7E-61DB-41A5-8E41-EE9F02D20719}">
  <sheetPr>
    <tabColor rgb="FF92D050"/>
    <pageSetUpPr fitToPage="1"/>
  </sheetPr>
  <dimension ref="A1:XX1000"/>
  <sheetViews>
    <sheetView workbookViewId="0">
      <selection activeCell="H12" sqref="H12"/>
    </sheetView>
  </sheetViews>
  <sheetFormatPr baseColWidth="10" defaultColWidth="10.83203125" defaultRowHeight="12" x14ac:dyDescent="0.15"/>
  <cols>
    <col min="1" max="1" width="2.83203125" style="1" customWidth="1"/>
    <col min="2" max="2" width="13.5" style="1" customWidth="1"/>
    <col min="3" max="5" width="7.83203125" style="1" customWidth="1"/>
    <col min="6" max="6" width="8" style="1" customWidth="1"/>
    <col min="7" max="7" width="4.33203125" style="1" customWidth="1"/>
    <col min="8" max="8" width="13.83203125" style="1" bestFit="1" customWidth="1"/>
    <col min="9" max="9" width="5.83203125" style="1" customWidth="1"/>
    <col min="10" max="16384" width="10.83203125" style="1"/>
  </cols>
  <sheetData>
    <row r="1" spans="1:8" ht="16" x14ac:dyDescent="0.2">
      <c r="A1" s="2" t="s">
        <v>31</v>
      </c>
    </row>
    <row r="3" spans="1:8" x14ac:dyDescent="0.15">
      <c r="C3" s="1" t="s">
        <v>32</v>
      </c>
      <c r="D3" s="1" t="s">
        <v>33</v>
      </c>
      <c r="E3" s="1" t="s">
        <v>34</v>
      </c>
    </row>
    <row r="4" spans="1:8" x14ac:dyDescent="0.15">
      <c r="B4" s="3" t="s">
        <v>35</v>
      </c>
      <c r="C4" s="55">
        <v>600</v>
      </c>
      <c r="D4" s="55">
        <v>700</v>
      </c>
      <c r="E4" s="55">
        <v>1000</v>
      </c>
      <c r="F4" s="4"/>
      <c r="G4" s="5"/>
      <c r="H4" s="6"/>
    </row>
    <row r="5" spans="1:8" x14ac:dyDescent="0.15">
      <c r="C5" s="5"/>
      <c r="D5" s="5"/>
      <c r="E5" s="5"/>
      <c r="F5" s="5" t="s">
        <v>2</v>
      </c>
      <c r="G5" s="5"/>
      <c r="H5" s="6" t="s">
        <v>2</v>
      </c>
    </row>
    <row r="6" spans="1:8" x14ac:dyDescent="0.15">
      <c r="B6" s="17" t="s">
        <v>36</v>
      </c>
      <c r="C6" s="5"/>
      <c r="D6" s="5" t="s">
        <v>37</v>
      </c>
      <c r="E6" s="5"/>
      <c r="F6" s="5" t="s">
        <v>38</v>
      </c>
      <c r="G6" s="5"/>
      <c r="H6" s="6" t="s">
        <v>39</v>
      </c>
    </row>
    <row r="7" spans="1:8" x14ac:dyDescent="0.15">
      <c r="B7" s="3" t="s">
        <v>40</v>
      </c>
      <c r="C7" s="56">
        <v>1</v>
      </c>
      <c r="D7" s="56">
        <v>1</v>
      </c>
      <c r="E7" s="56">
        <v>1</v>
      </c>
      <c r="F7" s="8">
        <f>SUMPRODUCT(C7:E7, AcresPlanted)</f>
        <v>120</v>
      </c>
      <c r="G7" s="9" t="s">
        <v>7</v>
      </c>
      <c r="H7" s="54">
        <v>120</v>
      </c>
    </row>
    <row r="8" spans="1:8" x14ac:dyDescent="0.15">
      <c r="B8" s="3" t="s">
        <v>41</v>
      </c>
      <c r="C8" s="56">
        <v>50</v>
      </c>
      <c r="D8" s="56">
        <v>60</v>
      </c>
      <c r="E8" s="56">
        <v>105</v>
      </c>
      <c r="F8" s="8">
        <f>SUMPRODUCT(C8:E8, AcresPlanted)</f>
        <v>6400</v>
      </c>
      <c r="G8" s="9" t="s">
        <v>7</v>
      </c>
      <c r="H8" s="54">
        <v>6500</v>
      </c>
    </row>
    <row r="9" spans="1:8" x14ac:dyDescent="0.15">
      <c r="B9" s="3" t="s">
        <v>42</v>
      </c>
      <c r="C9" s="56">
        <v>1.5</v>
      </c>
      <c r="D9" s="56">
        <v>2</v>
      </c>
      <c r="E9" s="56">
        <v>4</v>
      </c>
      <c r="F9" s="8">
        <f>SUMPRODUCT(C9:E9, AcresPlanted)</f>
        <v>200</v>
      </c>
      <c r="G9" s="9" t="s">
        <v>7</v>
      </c>
      <c r="H9" s="54">
        <v>200</v>
      </c>
    </row>
    <row r="10" spans="1:8" x14ac:dyDescent="0.15">
      <c r="B10" s="3"/>
      <c r="C10" s="10"/>
      <c r="D10" s="10"/>
      <c r="E10" s="10"/>
    </row>
    <row r="11" spans="1:8" ht="13" thickBot="1" x14ac:dyDescent="0.2">
      <c r="B11" s="3"/>
      <c r="H11" s="1" t="s">
        <v>43</v>
      </c>
    </row>
    <row r="12" spans="1:8" ht="13" thickBot="1" x14ac:dyDescent="0.2">
      <c r="B12" s="3" t="s">
        <v>44</v>
      </c>
      <c r="C12" s="13">
        <v>80</v>
      </c>
      <c r="D12" s="18">
        <v>40</v>
      </c>
      <c r="E12" s="14">
        <v>0</v>
      </c>
      <c r="H12" s="16">
        <f>SUMPRODUCT(ProfitPerAcre, AcresPlanted)</f>
        <v>76000</v>
      </c>
    </row>
    <row r="13" spans="1:8" x14ac:dyDescent="0.15">
      <c r="B13" s="3"/>
    </row>
    <row r="15" spans="1:8" x14ac:dyDescent="0.15">
      <c r="H15" s="11"/>
    </row>
    <row r="1000" spans="648:648" ht="16" x14ac:dyDescent="0.2">
      <c r="XX1000" s="65">
        <v>82026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3F05-9822-403C-B91D-9FB10EA458E1}">
  <sheetPr>
    <tabColor rgb="FF92D050"/>
  </sheetPr>
  <dimension ref="A1:XX1000"/>
  <sheetViews>
    <sheetView workbookViewId="0">
      <selection activeCell="I17" sqref="I17"/>
    </sheetView>
  </sheetViews>
  <sheetFormatPr baseColWidth="10" defaultColWidth="8.83203125" defaultRowHeight="13" x14ac:dyDescent="0.2"/>
  <cols>
    <col min="1" max="1" width="16" bestFit="1" customWidth="1"/>
    <col min="4" max="4" width="11.6640625" bestFit="1" customWidth="1"/>
    <col min="5" max="5" width="11.6640625" customWidth="1"/>
  </cols>
  <sheetData>
    <row r="1" spans="1:10" ht="14" x14ac:dyDescent="0.2">
      <c r="A1" s="19"/>
      <c r="B1" s="20" t="s">
        <v>54</v>
      </c>
      <c r="C1" s="20" t="s">
        <v>55</v>
      </c>
      <c r="D1" s="20" t="s">
        <v>57</v>
      </c>
      <c r="E1" s="20" t="s">
        <v>58</v>
      </c>
      <c r="F1" s="20" t="s">
        <v>56</v>
      </c>
      <c r="G1" s="21"/>
      <c r="H1" s="21"/>
      <c r="I1" s="21"/>
    </row>
    <row r="2" spans="1:10" ht="14" x14ac:dyDescent="0.2">
      <c r="A2" s="19" t="s">
        <v>45</v>
      </c>
      <c r="B2" s="27">
        <v>1200</v>
      </c>
      <c r="C2" s="27">
        <v>450</v>
      </c>
      <c r="D2" s="27">
        <v>350</v>
      </c>
      <c r="E2" s="27">
        <v>75</v>
      </c>
      <c r="F2" s="27">
        <v>200</v>
      </c>
      <c r="G2" s="21"/>
      <c r="H2" s="21"/>
      <c r="I2" s="21"/>
    </row>
    <row r="3" spans="1:10" ht="14" x14ac:dyDescent="0.2">
      <c r="A3" s="19" t="s">
        <v>46</v>
      </c>
      <c r="B3" s="20"/>
      <c r="C3" s="20"/>
      <c r="D3" s="20"/>
      <c r="E3" s="20"/>
      <c r="F3" s="20"/>
      <c r="G3" s="21"/>
      <c r="H3" s="21"/>
      <c r="I3" s="21"/>
    </row>
    <row r="4" spans="1:10" ht="14" x14ac:dyDescent="0.2">
      <c r="A4" s="19"/>
      <c r="B4" s="21"/>
      <c r="C4" s="21"/>
      <c r="D4" s="21"/>
      <c r="E4" s="21"/>
      <c r="F4" s="21"/>
      <c r="G4" s="20" t="s">
        <v>47</v>
      </c>
      <c r="H4" s="20"/>
      <c r="I4" s="20" t="s">
        <v>119</v>
      </c>
    </row>
    <row r="5" spans="1:10" ht="14" x14ac:dyDescent="0.2">
      <c r="A5" s="19"/>
      <c r="B5" s="20"/>
      <c r="C5" s="20" t="s">
        <v>48</v>
      </c>
      <c r="D5" s="20"/>
      <c r="E5" s="20"/>
      <c r="F5" s="20"/>
      <c r="G5" s="20" t="s">
        <v>49</v>
      </c>
      <c r="H5" s="20"/>
      <c r="I5" s="20" t="s">
        <v>118</v>
      </c>
    </row>
    <row r="6" spans="1:10" ht="14" x14ac:dyDescent="0.2">
      <c r="A6" s="19" t="s">
        <v>50</v>
      </c>
      <c r="B6" s="27">
        <v>40</v>
      </c>
      <c r="C6" s="27">
        <v>30</v>
      </c>
      <c r="D6" s="27">
        <v>25</v>
      </c>
      <c r="E6" s="27">
        <v>18</v>
      </c>
      <c r="F6" s="27">
        <v>15</v>
      </c>
      <c r="G6" s="20">
        <f t="shared" ref="G6:G13" si="0">SUMPRODUCT(B6:F6, NumberOfAds)</f>
        <v>3920</v>
      </c>
      <c r="H6" s="20" t="s">
        <v>7</v>
      </c>
      <c r="I6" s="27">
        <v>6000</v>
      </c>
    </row>
    <row r="7" spans="1:10" ht="14" x14ac:dyDescent="0.2">
      <c r="A7" s="19" t="s">
        <v>51</v>
      </c>
      <c r="B7" s="27">
        <v>8</v>
      </c>
      <c r="C7" s="27">
        <v>6</v>
      </c>
      <c r="D7" s="27">
        <v>5</v>
      </c>
      <c r="E7" s="27">
        <v>4</v>
      </c>
      <c r="F7" s="27">
        <v>4</v>
      </c>
      <c r="G7" s="20">
        <f t="shared" si="0"/>
        <v>850</v>
      </c>
      <c r="H7" s="20" t="s">
        <v>7</v>
      </c>
      <c r="I7" s="27">
        <v>1500</v>
      </c>
    </row>
    <row r="8" spans="1:10" ht="14" x14ac:dyDescent="0.2">
      <c r="A8" s="19" t="s">
        <v>54</v>
      </c>
      <c r="B8" s="27">
        <v>1</v>
      </c>
      <c r="C8" s="27"/>
      <c r="D8" s="27"/>
      <c r="E8" s="27"/>
      <c r="F8" s="27"/>
      <c r="G8" s="20">
        <f t="shared" si="0"/>
        <v>20</v>
      </c>
      <c r="H8" s="20" t="s">
        <v>7</v>
      </c>
      <c r="I8" s="27">
        <v>20</v>
      </c>
    </row>
    <row r="9" spans="1:10" ht="14" x14ac:dyDescent="0.2">
      <c r="A9" s="19" t="s">
        <v>55</v>
      </c>
      <c r="B9" s="27"/>
      <c r="C9" s="27">
        <v>1</v>
      </c>
      <c r="D9" s="27"/>
      <c r="E9" s="27"/>
      <c r="F9" s="27"/>
      <c r="G9" s="20">
        <f t="shared" si="0"/>
        <v>30</v>
      </c>
      <c r="H9" s="20" t="s">
        <v>7</v>
      </c>
      <c r="I9" s="27">
        <v>30</v>
      </c>
    </row>
    <row r="10" spans="1:10" ht="14" x14ac:dyDescent="0.2">
      <c r="A10" s="19" t="s">
        <v>57</v>
      </c>
      <c r="B10" s="27"/>
      <c r="C10" s="27"/>
      <c r="D10" s="27">
        <v>1</v>
      </c>
      <c r="E10" s="27"/>
      <c r="F10" s="27"/>
      <c r="G10" s="20">
        <f t="shared" si="0"/>
        <v>30</v>
      </c>
      <c r="H10" s="20" t="s">
        <v>7</v>
      </c>
      <c r="I10" s="27">
        <v>30</v>
      </c>
    </row>
    <row r="11" spans="1:10" ht="14" x14ac:dyDescent="0.2">
      <c r="A11" s="19" t="s">
        <v>58</v>
      </c>
      <c r="B11" s="27"/>
      <c r="C11" s="27"/>
      <c r="D11" s="27"/>
      <c r="E11" s="27">
        <v>1</v>
      </c>
      <c r="F11" s="27"/>
      <c r="G11" s="20">
        <f t="shared" si="0"/>
        <v>40</v>
      </c>
      <c r="H11" s="20" t="s">
        <v>7</v>
      </c>
      <c r="I11" s="27">
        <v>40</v>
      </c>
    </row>
    <row r="12" spans="1:10" ht="14" x14ac:dyDescent="0.2">
      <c r="A12" s="19" t="s">
        <v>56</v>
      </c>
      <c r="B12" s="27"/>
      <c r="C12" s="27"/>
      <c r="D12" s="27"/>
      <c r="E12" s="27"/>
      <c r="F12" s="27">
        <v>1</v>
      </c>
      <c r="G12" s="20">
        <f t="shared" si="0"/>
        <v>50</v>
      </c>
      <c r="H12" s="20" t="s">
        <v>7</v>
      </c>
      <c r="I12" s="27">
        <v>50</v>
      </c>
    </row>
    <row r="13" spans="1:10" ht="14" x14ac:dyDescent="0.2">
      <c r="A13" s="19" t="s">
        <v>59</v>
      </c>
      <c r="B13" s="27">
        <v>1</v>
      </c>
      <c r="C13" s="27"/>
      <c r="D13" s="27"/>
      <c r="E13" s="27"/>
      <c r="F13" s="27">
        <v>1</v>
      </c>
      <c r="G13" s="20">
        <f t="shared" si="0"/>
        <v>70</v>
      </c>
      <c r="H13" s="20" t="s">
        <v>6</v>
      </c>
      <c r="I13" s="27">
        <v>60</v>
      </c>
    </row>
    <row r="14" spans="1:10" ht="14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14" x14ac:dyDescent="0.2">
      <c r="A15" s="19"/>
      <c r="B15" s="21"/>
      <c r="C15" s="21"/>
      <c r="D15" s="21"/>
      <c r="E15" s="21"/>
      <c r="F15" s="21"/>
      <c r="G15" s="21"/>
      <c r="H15" s="21"/>
      <c r="I15" s="20" t="s">
        <v>52</v>
      </c>
    </row>
    <row r="16" spans="1:10" ht="15" thickBot="1" x14ac:dyDescent="0.25">
      <c r="A16" s="19"/>
      <c r="B16" s="20" t="s">
        <v>54</v>
      </c>
      <c r="C16" s="20" t="s">
        <v>55</v>
      </c>
      <c r="D16" s="20" t="s">
        <v>57</v>
      </c>
      <c r="E16" s="20" t="s">
        <v>58</v>
      </c>
      <c r="F16" s="20" t="s">
        <v>56</v>
      </c>
      <c r="G16" s="21"/>
      <c r="H16" s="22"/>
      <c r="I16" s="20" t="s">
        <v>46</v>
      </c>
    </row>
    <row r="17" spans="1:9" ht="15" thickBot="1" x14ac:dyDescent="0.25">
      <c r="A17" s="19" t="s">
        <v>53</v>
      </c>
      <c r="B17" s="23">
        <v>20</v>
      </c>
      <c r="C17" s="24">
        <v>30</v>
      </c>
      <c r="D17" s="24">
        <v>30</v>
      </c>
      <c r="E17" s="24">
        <v>40</v>
      </c>
      <c r="F17" s="25">
        <v>50</v>
      </c>
      <c r="G17" s="20"/>
      <c r="H17" s="20"/>
      <c r="I17" s="26">
        <f>SUMPRODUCT(ExposuresPerAd, NumberOfAds)</f>
        <v>61000</v>
      </c>
    </row>
    <row r="1000" spans="648:648" ht="16" x14ac:dyDescent="0.2">
      <c r="XX1000" s="65">
        <v>82026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5A0C-B33A-4854-BA12-BFE0DCF38C87}">
  <sheetPr>
    <tabColor rgb="FF92D050"/>
    <pageSetUpPr fitToPage="1"/>
  </sheetPr>
  <dimension ref="A1:XX1000"/>
  <sheetViews>
    <sheetView zoomScale="115" zoomScaleNormal="115" workbookViewId="0">
      <selection activeCell="J22" sqref="J22"/>
    </sheetView>
  </sheetViews>
  <sheetFormatPr baseColWidth="10" defaultColWidth="10.6640625" defaultRowHeight="13" x14ac:dyDescent="0.15"/>
  <cols>
    <col min="1" max="1" width="2.6640625" style="30" customWidth="1"/>
    <col min="2" max="2" width="15" style="29" bestFit="1" customWidth="1"/>
    <col min="3" max="4" width="9.6640625" style="30" customWidth="1"/>
    <col min="5" max="5" width="11.83203125" style="30" customWidth="1"/>
    <col min="6" max="6" width="11.33203125" style="30" customWidth="1"/>
    <col min="7" max="7" width="9.6640625" style="30" customWidth="1"/>
    <col min="8" max="8" width="7.83203125" style="30" bestFit="1" customWidth="1"/>
    <col min="9" max="9" width="3" style="30" customWidth="1"/>
    <col min="10" max="10" width="9.5" style="30" bestFit="1" customWidth="1"/>
    <col min="11" max="11" width="5.6640625" style="30" customWidth="1"/>
    <col min="12" max="16384" width="10.6640625" style="30"/>
  </cols>
  <sheetData>
    <row r="1" spans="1:10" ht="18" x14ac:dyDescent="0.2">
      <c r="A1" s="28" t="s">
        <v>98</v>
      </c>
    </row>
    <row r="3" spans="1:10" x14ac:dyDescent="0.15">
      <c r="C3" s="30" t="s">
        <v>95</v>
      </c>
      <c r="D3" s="30" t="s">
        <v>96</v>
      </c>
      <c r="E3" s="30" t="s">
        <v>97</v>
      </c>
      <c r="F3" s="30" t="s">
        <v>99</v>
      </c>
      <c r="G3" s="30" t="s">
        <v>100</v>
      </c>
    </row>
    <row r="4" spans="1:10" x14ac:dyDescent="0.15">
      <c r="C4" s="30" t="s">
        <v>60</v>
      </c>
      <c r="D4" s="30" t="s">
        <v>60</v>
      </c>
      <c r="E4" s="30" t="s">
        <v>60</v>
      </c>
      <c r="F4" s="30" t="s">
        <v>60</v>
      </c>
      <c r="G4" s="30" t="s">
        <v>60</v>
      </c>
    </row>
    <row r="5" spans="1:10" x14ac:dyDescent="0.15">
      <c r="B5" s="29" t="s">
        <v>61</v>
      </c>
      <c r="C5" s="51">
        <v>300</v>
      </c>
      <c r="D5" s="51">
        <v>325</v>
      </c>
      <c r="E5" s="51">
        <v>375</v>
      </c>
      <c r="F5" s="51">
        <v>400</v>
      </c>
      <c r="G5" s="51">
        <v>425</v>
      </c>
    </row>
    <row r="6" spans="1:10" x14ac:dyDescent="0.15">
      <c r="H6" s="30" t="s">
        <v>2</v>
      </c>
      <c r="J6" s="30" t="s">
        <v>62</v>
      </c>
    </row>
    <row r="7" spans="1:10" x14ac:dyDescent="0.15">
      <c r="B7" s="29" t="s">
        <v>63</v>
      </c>
      <c r="E7" s="30" t="s">
        <v>64</v>
      </c>
      <c r="H7" s="30" t="s">
        <v>65</v>
      </c>
      <c r="J7" s="30" t="s">
        <v>4</v>
      </c>
    </row>
    <row r="8" spans="1:10" x14ac:dyDescent="0.15">
      <c r="B8" s="29" t="s">
        <v>66</v>
      </c>
      <c r="C8" s="50">
        <v>1</v>
      </c>
      <c r="D8" s="50">
        <v>0</v>
      </c>
      <c r="E8" s="50">
        <v>0</v>
      </c>
      <c r="F8" s="50">
        <v>0</v>
      </c>
      <c r="G8" s="50">
        <v>1</v>
      </c>
      <c r="H8" s="30">
        <f t="shared" ref="H8:H19" si="0">SUMPRODUCT(C8:G8, NumberWorking)</f>
        <v>135</v>
      </c>
      <c r="I8" s="30" t="s">
        <v>6</v>
      </c>
      <c r="J8" s="50">
        <v>70</v>
      </c>
    </row>
    <row r="9" spans="1:10" x14ac:dyDescent="0.15">
      <c r="B9" s="29" t="s">
        <v>67</v>
      </c>
      <c r="C9" s="50">
        <v>1</v>
      </c>
      <c r="D9" s="50">
        <v>0</v>
      </c>
      <c r="E9" s="50">
        <v>0</v>
      </c>
      <c r="F9" s="50">
        <v>0</v>
      </c>
      <c r="G9" s="50">
        <v>0</v>
      </c>
      <c r="H9" s="30">
        <f t="shared" si="0"/>
        <v>65</v>
      </c>
      <c r="I9" s="30" t="s">
        <v>6</v>
      </c>
      <c r="J9" s="50">
        <v>55</v>
      </c>
    </row>
    <row r="10" spans="1:10" x14ac:dyDescent="0.15">
      <c r="B10" s="29" t="s">
        <v>68</v>
      </c>
      <c r="C10" s="50">
        <v>1</v>
      </c>
      <c r="D10" s="50">
        <v>1</v>
      </c>
      <c r="E10" s="50">
        <v>0</v>
      </c>
      <c r="F10" s="50">
        <v>0</v>
      </c>
      <c r="G10" s="50">
        <v>0</v>
      </c>
      <c r="H10" s="30">
        <f t="shared" si="0"/>
        <v>85</v>
      </c>
      <c r="I10" s="30" t="s">
        <v>6</v>
      </c>
      <c r="J10" s="50">
        <v>85</v>
      </c>
    </row>
    <row r="11" spans="1:10" x14ac:dyDescent="0.15">
      <c r="B11" s="29" t="s">
        <v>69</v>
      </c>
      <c r="C11" s="50">
        <v>1</v>
      </c>
      <c r="D11" s="50">
        <v>1</v>
      </c>
      <c r="E11" s="50">
        <v>0</v>
      </c>
      <c r="F11" s="50">
        <v>0</v>
      </c>
      <c r="G11" s="50">
        <v>0</v>
      </c>
      <c r="H11" s="30">
        <f t="shared" si="0"/>
        <v>85</v>
      </c>
      <c r="I11" s="30" t="s">
        <v>6</v>
      </c>
      <c r="J11" s="50">
        <v>85</v>
      </c>
    </row>
    <row r="12" spans="1:10" x14ac:dyDescent="0.15">
      <c r="B12" s="29" t="s">
        <v>70</v>
      </c>
      <c r="C12" s="50">
        <v>1</v>
      </c>
      <c r="D12" s="50">
        <v>1</v>
      </c>
      <c r="E12" s="50">
        <v>1</v>
      </c>
      <c r="F12" s="50">
        <v>0</v>
      </c>
      <c r="G12" s="50">
        <v>0</v>
      </c>
      <c r="H12" s="30">
        <f t="shared" si="0"/>
        <v>155</v>
      </c>
      <c r="I12" s="30" t="s">
        <v>6</v>
      </c>
      <c r="J12" s="50">
        <v>110</v>
      </c>
    </row>
    <row r="13" spans="1:10" x14ac:dyDescent="0.15">
      <c r="B13" s="29" t="s">
        <v>71</v>
      </c>
      <c r="C13" s="50">
        <v>0</v>
      </c>
      <c r="D13" s="50">
        <v>1</v>
      </c>
      <c r="E13" s="50">
        <v>1</v>
      </c>
      <c r="F13" s="50">
        <v>0</v>
      </c>
      <c r="G13" s="50">
        <v>0</v>
      </c>
      <c r="H13" s="30">
        <f t="shared" si="0"/>
        <v>90</v>
      </c>
      <c r="I13" s="30" t="s">
        <v>6</v>
      </c>
      <c r="J13" s="50">
        <v>80</v>
      </c>
    </row>
    <row r="14" spans="1:10" x14ac:dyDescent="0.15">
      <c r="B14" s="29" t="s">
        <v>72</v>
      </c>
      <c r="C14" s="50">
        <v>0</v>
      </c>
      <c r="D14" s="50">
        <v>1</v>
      </c>
      <c r="E14" s="50">
        <v>1</v>
      </c>
      <c r="F14" s="50">
        <v>1</v>
      </c>
      <c r="G14" s="50">
        <v>0</v>
      </c>
      <c r="H14" s="30">
        <f t="shared" si="0"/>
        <v>110</v>
      </c>
      <c r="I14" s="30" t="s">
        <v>6</v>
      </c>
      <c r="J14" s="50">
        <v>110</v>
      </c>
    </row>
    <row r="15" spans="1:10" x14ac:dyDescent="0.15">
      <c r="B15" s="29" t="s">
        <v>73</v>
      </c>
      <c r="C15" s="50">
        <v>0</v>
      </c>
      <c r="D15" s="50">
        <v>0</v>
      </c>
      <c r="E15" s="50">
        <v>1</v>
      </c>
      <c r="F15" s="50">
        <v>1</v>
      </c>
      <c r="G15" s="50">
        <v>0</v>
      </c>
      <c r="H15" s="30">
        <f t="shared" si="0"/>
        <v>90</v>
      </c>
      <c r="I15" s="30" t="s">
        <v>6</v>
      </c>
      <c r="J15" s="50">
        <v>90</v>
      </c>
    </row>
    <row r="16" spans="1:10" x14ac:dyDescent="0.15">
      <c r="B16" s="29" t="s">
        <v>74</v>
      </c>
      <c r="C16" s="50">
        <v>0</v>
      </c>
      <c r="D16" s="50">
        <v>0</v>
      </c>
      <c r="E16" s="50">
        <v>1</v>
      </c>
      <c r="F16" s="50">
        <v>1</v>
      </c>
      <c r="G16" s="50">
        <v>1</v>
      </c>
      <c r="H16" s="30">
        <f t="shared" si="0"/>
        <v>160</v>
      </c>
      <c r="I16" s="30" t="s">
        <v>6</v>
      </c>
      <c r="J16" s="50">
        <v>100</v>
      </c>
    </row>
    <row r="17" spans="2:10" x14ac:dyDescent="0.15">
      <c r="B17" s="29" t="s">
        <v>101</v>
      </c>
      <c r="C17" s="50">
        <v>0</v>
      </c>
      <c r="D17" s="50">
        <v>0</v>
      </c>
      <c r="E17" s="50">
        <v>0</v>
      </c>
      <c r="F17" s="50">
        <v>1</v>
      </c>
      <c r="G17" s="50">
        <v>1</v>
      </c>
      <c r="H17" s="30">
        <f t="shared" si="0"/>
        <v>90</v>
      </c>
      <c r="I17" s="30" t="s">
        <v>6</v>
      </c>
      <c r="J17" s="50">
        <v>90</v>
      </c>
    </row>
    <row r="18" spans="2:10" x14ac:dyDescent="0.15">
      <c r="B18" s="29" t="s">
        <v>102</v>
      </c>
      <c r="C18" s="50">
        <v>0</v>
      </c>
      <c r="D18" s="50">
        <v>0</v>
      </c>
      <c r="E18" s="50">
        <v>0</v>
      </c>
      <c r="F18" s="50">
        <v>1</v>
      </c>
      <c r="G18" s="50">
        <v>1</v>
      </c>
      <c r="H18" s="30">
        <f t="shared" si="0"/>
        <v>90</v>
      </c>
      <c r="I18" s="30" t="s">
        <v>6</v>
      </c>
      <c r="J18" s="50">
        <v>80</v>
      </c>
    </row>
    <row r="19" spans="2:10" x14ac:dyDescent="0.15">
      <c r="B19" s="29" t="s">
        <v>103</v>
      </c>
      <c r="C19" s="50">
        <v>0</v>
      </c>
      <c r="D19" s="50">
        <v>0</v>
      </c>
      <c r="E19" s="50">
        <v>0</v>
      </c>
      <c r="F19" s="50">
        <v>0</v>
      </c>
      <c r="G19" s="50">
        <v>1</v>
      </c>
      <c r="H19" s="30">
        <f t="shared" si="0"/>
        <v>70</v>
      </c>
      <c r="I19" s="30" t="s">
        <v>6</v>
      </c>
      <c r="J19" s="50">
        <v>70</v>
      </c>
    </row>
    <row r="20" spans="2:10" x14ac:dyDescent="0.15">
      <c r="C20" s="30" t="s">
        <v>95</v>
      </c>
      <c r="D20" s="30" t="s">
        <v>96</v>
      </c>
      <c r="E20" s="30" t="s">
        <v>97</v>
      </c>
      <c r="F20" s="30" t="s">
        <v>99</v>
      </c>
      <c r="G20" s="30" t="s">
        <v>100</v>
      </c>
    </row>
    <row r="21" spans="2:10" ht="14" thickBot="1" x14ac:dyDescent="0.2">
      <c r="C21" s="30" t="s">
        <v>60</v>
      </c>
      <c r="D21" s="30" t="s">
        <v>60</v>
      </c>
      <c r="E21" s="30" t="s">
        <v>60</v>
      </c>
      <c r="F21" s="30" t="s">
        <v>60</v>
      </c>
      <c r="G21" s="30" t="s">
        <v>60</v>
      </c>
      <c r="J21" s="30" t="s">
        <v>5</v>
      </c>
    </row>
    <row r="22" spans="2:10" ht="14" thickBot="1" x14ac:dyDescent="0.2">
      <c r="B22" s="29" t="s">
        <v>75</v>
      </c>
      <c r="C22" s="31">
        <v>65</v>
      </c>
      <c r="D22" s="32">
        <v>20</v>
      </c>
      <c r="E22" s="32">
        <v>70</v>
      </c>
      <c r="F22" s="32">
        <v>20</v>
      </c>
      <c r="G22" s="33">
        <v>70</v>
      </c>
      <c r="J22" s="34">
        <f>SUMPRODUCT(CostPerShift, NumberWorking)</f>
        <v>90000</v>
      </c>
    </row>
    <row r="1000" spans="648:648" ht="16" x14ac:dyDescent="0.2">
      <c r="XX1000" s="65">
        <v>82026</v>
      </c>
    </row>
  </sheetData>
  <printOptions headings="1" gridLines="1"/>
  <pageMargins left="0.75" right="0.75" top="1" bottom="1" header="0.5" footer="0.5"/>
  <pageSetup paperSize="0" scale="92" orientation="landscape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1DFF-00F1-44E7-B557-60219B967019}">
  <sheetPr>
    <tabColor rgb="FF92D050"/>
  </sheetPr>
  <dimension ref="A1:XX1000"/>
  <sheetViews>
    <sheetView workbookViewId="0">
      <selection activeCell="D15" sqref="D15"/>
    </sheetView>
  </sheetViews>
  <sheetFormatPr baseColWidth="10" defaultColWidth="10.6640625" defaultRowHeight="13" x14ac:dyDescent="0.15"/>
  <cols>
    <col min="1" max="1" width="2.6640625" style="30" customWidth="1"/>
    <col min="2" max="2" width="9" style="30" customWidth="1"/>
    <col min="3" max="3" width="6.83203125" style="30" customWidth="1"/>
    <col min="4" max="6" width="9.6640625" style="30" customWidth="1"/>
    <col min="7" max="7" width="11.5" style="30" bestFit="1" customWidth="1"/>
    <col min="8" max="8" width="11.1640625" style="30" bestFit="1" customWidth="1"/>
    <col min="9" max="9" width="6" style="30" bestFit="1" customWidth="1"/>
    <col min="10" max="10" width="9.1640625" style="30" bestFit="1" customWidth="1"/>
    <col min="11" max="11" width="5.6640625" style="30" customWidth="1"/>
    <col min="12" max="16384" width="10.6640625" style="30"/>
  </cols>
  <sheetData>
    <row r="1" spans="1:9" ht="18" x14ac:dyDescent="0.2">
      <c r="A1" s="28" t="s">
        <v>111</v>
      </c>
      <c r="B1" s="28"/>
      <c r="C1" s="28"/>
    </row>
    <row r="2" spans="1:9" x14ac:dyDescent="0.15">
      <c r="D2" s="35"/>
      <c r="E2" s="35"/>
      <c r="F2" s="35"/>
      <c r="G2" s="35"/>
    </row>
    <row r="3" spans="1:9" x14ac:dyDescent="0.15">
      <c r="D3" s="73" t="s">
        <v>76</v>
      </c>
      <c r="E3" s="73"/>
      <c r="F3" s="73"/>
      <c r="G3" s="73"/>
    </row>
    <row r="4" spans="1:9" x14ac:dyDescent="0.15">
      <c r="B4" s="36" t="s">
        <v>77</v>
      </c>
      <c r="G4" s="37"/>
      <c r="I4" s="30" t="s">
        <v>78</v>
      </c>
    </row>
    <row r="5" spans="1:9" x14ac:dyDescent="0.15">
      <c r="B5" s="36" t="s">
        <v>79</v>
      </c>
      <c r="D5" s="30" t="s">
        <v>107</v>
      </c>
      <c r="E5" s="30" t="s">
        <v>108</v>
      </c>
      <c r="F5" s="30" t="s">
        <v>109</v>
      </c>
      <c r="G5" s="30" t="s">
        <v>110</v>
      </c>
      <c r="I5" s="30" t="s">
        <v>81</v>
      </c>
    </row>
    <row r="6" spans="1:9" x14ac:dyDescent="0.15">
      <c r="C6" s="29" t="s">
        <v>104</v>
      </c>
      <c r="D6" s="50">
        <v>32</v>
      </c>
      <c r="E6" s="50">
        <v>38</v>
      </c>
      <c r="F6" s="50">
        <v>24</v>
      </c>
      <c r="G6" s="50">
        <v>37</v>
      </c>
      <c r="I6" s="59">
        <v>16</v>
      </c>
    </row>
    <row r="7" spans="1:9" x14ac:dyDescent="0.15">
      <c r="B7" s="30" t="s">
        <v>84</v>
      </c>
      <c r="C7" s="29" t="s">
        <v>105</v>
      </c>
      <c r="D7" s="50">
        <v>44</v>
      </c>
      <c r="E7" s="50">
        <v>42</v>
      </c>
      <c r="F7" s="50">
        <v>29</v>
      </c>
      <c r="G7" s="50">
        <v>48</v>
      </c>
      <c r="I7" s="59">
        <v>17</v>
      </c>
    </row>
    <row r="8" spans="1:9" x14ac:dyDescent="0.15">
      <c r="C8" s="29" t="s">
        <v>106</v>
      </c>
      <c r="D8" s="50">
        <v>36</v>
      </c>
      <c r="E8" s="50">
        <v>53</v>
      </c>
      <c r="F8" s="50">
        <v>33</v>
      </c>
      <c r="G8" s="50">
        <v>40</v>
      </c>
      <c r="I8" s="59">
        <v>18</v>
      </c>
    </row>
    <row r="9" spans="1:9" x14ac:dyDescent="0.15">
      <c r="C9" s="29" t="s">
        <v>86</v>
      </c>
      <c r="D9" s="50">
        <v>29</v>
      </c>
      <c r="E9" s="50">
        <v>48</v>
      </c>
      <c r="F9" s="50">
        <v>22</v>
      </c>
      <c r="G9" s="50">
        <v>43</v>
      </c>
      <c r="I9" s="59">
        <v>19</v>
      </c>
    </row>
    <row r="10" spans="1:9" x14ac:dyDescent="0.15">
      <c r="D10" s="35"/>
      <c r="E10" s="35"/>
      <c r="F10" s="35"/>
      <c r="G10" s="35"/>
    </row>
    <row r="11" spans="1:9" x14ac:dyDescent="0.15">
      <c r="D11" s="35"/>
      <c r="E11" s="35"/>
      <c r="F11" s="35"/>
      <c r="G11" s="35"/>
    </row>
    <row r="12" spans="1:9" x14ac:dyDescent="0.15">
      <c r="D12" s="73" t="s">
        <v>76</v>
      </c>
      <c r="E12" s="73"/>
      <c r="F12" s="73"/>
      <c r="G12" s="73"/>
    </row>
    <row r="13" spans="1:9" x14ac:dyDescent="0.15">
      <c r="C13" s="36"/>
      <c r="G13" s="37"/>
    </row>
    <row r="14" spans="1:9" x14ac:dyDescent="0.15">
      <c r="B14" s="36" t="s">
        <v>83</v>
      </c>
      <c r="D14" s="30" t="s">
        <v>107</v>
      </c>
      <c r="E14" s="30" t="s">
        <v>108</v>
      </c>
      <c r="F14" s="30" t="s">
        <v>80</v>
      </c>
      <c r="G14" s="30" t="s">
        <v>110</v>
      </c>
    </row>
    <row r="15" spans="1:9" x14ac:dyDescent="0.15">
      <c r="C15" s="29" t="s">
        <v>104</v>
      </c>
      <c r="D15" s="60">
        <f>D6*$I6</f>
        <v>512</v>
      </c>
      <c r="E15" s="60">
        <f t="shared" ref="E15:G15" si="0">E6*$I6</f>
        <v>608</v>
      </c>
      <c r="F15" s="60">
        <f t="shared" si="0"/>
        <v>384</v>
      </c>
      <c r="G15" s="60">
        <f t="shared" si="0"/>
        <v>592</v>
      </c>
    </row>
    <row r="16" spans="1:9" x14ac:dyDescent="0.15">
      <c r="B16" s="30" t="s">
        <v>84</v>
      </c>
      <c r="C16" s="29" t="s">
        <v>105</v>
      </c>
      <c r="D16" s="60">
        <f t="shared" ref="D16:G18" si="1">D7*$I7</f>
        <v>748</v>
      </c>
      <c r="E16" s="60">
        <f t="shared" si="1"/>
        <v>714</v>
      </c>
      <c r="F16" s="60">
        <f t="shared" si="1"/>
        <v>493</v>
      </c>
      <c r="G16" s="60">
        <f t="shared" si="1"/>
        <v>816</v>
      </c>
    </row>
    <row r="17" spans="2:10" x14ac:dyDescent="0.15">
      <c r="C17" s="29" t="s">
        <v>106</v>
      </c>
      <c r="D17" s="60">
        <f t="shared" si="1"/>
        <v>648</v>
      </c>
      <c r="E17" s="60">
        <f t="shared" si="1"/>
        <v>954</v>
      </c>
      <c r="F17" s="60">
        <f t="shared" si="1"/>
        <v>594</v>
      </c>
      <c r="G17" s="60">
        <f t="shared" si="1"/>
        <v>720</v>
      </c>
    </row>
    <row r="18" spans="2:10" x14ac:dyDescent="0.15">
      <c r="C18" s="29" t="s">
        <v>86</v>
      </c>
      <c r="D18" s="60">
        <f t="shared" si="1"/>
        <v>551</v>
      </c>
      <c r="E18" s="60">
        <f t="shared" si="1"/>
        <v>912</v>
      </c>
      <c r="F18" s="60">
        <f t="shared" si="1"/>
        <v>418</v>
      </c>
      <c r="G18" s="60">
        <f t="shared" si="1"/>
        <v>817</v>
      </c>
    </row>
    <row r="20" spans="2:10" x14ac:dyDescent="0.15">
      <c r="D20" s="35"/>
      <c r="E20" s="35"/>
      <c r="F20" s="35"/>
      <c r="G20" s="35"/>
    </row>
    <row r="21" spans="2:10" x14ac:dyDescent="0.15">
      <c r="D21" s="73" t="s">
        <v>76</v>
      </c>
      <c r="E21" s="73"/>
      <c r="F21" s="73"/>
      <c r="G21" s="73"/>
    </row>
    <row r="22" spans="2:10" x14ac:dyDescent="0.15">
      <c r="G22" s="37"/>
      <c r="H22" s="30" t="s">
        <v>2</v>
      </c>
    </row>
    <row r="23" spans="2:10" x14ac:dyDescent="0.15">
      <c r="B23" s="36" t="s">
        <v>82</v>
      </c>
      <c r="D23" s="30" t="s">
        <v>107</v>
      </c>
      <c r="E23" s="30" t="s">
        <v>108</v>
      </c>
      <c r="F23" s="30" t="s">
        <v>109</v>
      </c>
      <c r="G23" s="30" t="s">
        <v>110</v>
      </c>
      <c r="H23" s="30" t="s">
        <v>88</v>
      </c>
      <c r="J23" s="30" t="s">
        <v>87</v>
      </c>
    </row>
    <row r="24" spans="2:10" x14ac:dyDescent="0.15">
      <c r="C24" s="29" t="s">
        <v>104</v>
      </c>
      <c r="D24" s="38">
        <v>1</v>
      </c>
      <c r="E24" s="39">
        <v>0</v>
      </c>
      <c r="F24" s="39">
        <v>0</v>
      </c>
      <c r="G24" s="40">
        <v>0</v>
      </c>
      <c r="H24" s="30">
        <f>SUM(D24:G24)</f>
        <v>1</v>
      </c>
      <c r="I24" s="30" t="s">
        <v>89</v>
      </c>
      <c r="J24" s="50">
        <v>1</v>
      </c>
    </row>
    <row r="25" spans="2:10" x14ac:dyDescent="0.15">
      <c r="B25" s="30" t="s">
        <v>84</v>
      </c>
      <c r="C25" s="29" t="s">
        <v>105</v>
      </c>
      <c r="D25" s="41">
        <v>0</v>
      </c>
      <c r="E25" s="42">
        <v>1</v>
      </c>
      <c r="F25" s="42">
        <v>0</v>
      </c>
      <c r="G25" s="43">
        <v>0</v>
      </c>
      <c r="H25" s="30">
        <f t="shared" ref="H25:H27" si="2">SUM(D25:G25)</f>
        <v>1</v>
      </c>
      <c r="I25" s="30" t="s">
        <v>89</v>
      </c>
      <c r="J25" s="50">
        <v>1</v>
      </c>
    </row>
    <row r="26" spans="2:10" x14ac:dyDescent="0.15">
      <c r="C26" s="29" t="s">
        <v>106</v>
      </c>
      <c r="D26" s="41">
        <v>0</v>
      </c>
      <c r="E26" s="42">
        <v>0</v>
      </c>
      <c r="F26" s="42">
        <v>0</v>
      </c>
      <c r="G26" s="43">
        <v>1</v>
      </c>
      <c r="H26" s="30">
        <f t="shared" si="2"/>
        <v>1</v>
      </c>
      <c r="I26" s="30" t="s">
        <v>89</v>
      </c>
      <c r="J26" s="50">
        <v>1</v>
      </c>
    </row>
    <row r="27" spans="2:10" x14ac:dyDescent="0.15">
      <c r="C27" s="29" t="s">
        <v>86</v>
      </c>
      <c r="D27" s="44">
        <v>0</v>
      </c>
      <c r="E27" s="45">
        <v>0</v>
      </c>
      <c r="F27" s="45">
        <v>1</v>
      </c>
      <c r="G27" s="46">
        <v>0</v>
      </c>
      <c r="H27" s="30">
        <f t="shared" si="2"/>
        <v>1</v>
      </c>
      <c r="I27" s="30" t="s">
        <v>89</v>
      </c>
      <c r="J27" s="50">
        <v>1</v>
      </c>
    </row>
    <row r="28" spans="2:10" x14ac:dyDescent="0.15">
      <c r="C28" s="29" t="s">
        <v>90</v>
      </c>
      <c r="D28" s="30">
        <f>SUM(D24:D27)</f>
        <v>1</v>
      </c>
      <c r="E28" s="30">
        <f t="shared" ref="E28:G28" si="3">SUM(E24:E27)</f>
        <v>1</v>
      </c>
      <c r="F28" s="30">
        <f t="shared" si="3"/>
        <v>1</v>
      </c>
      <c r="G28" s="30">
        <f t="shared" si="3"/>
        <v>1</v>
      </c>
    </row>
    <row r="29" spans="2:10" ht="14" thickBot="1" x14ac:dyDescent="0.2">
      <c r="C29" s="29"/>
      <c r="D29" s="30" t="s">
        <v>89</v>
      </c>
      <c r="E29" s="30" t="s">
        <v>89</v>
      </c>
      <c r="F29" s="30" t="s">
        <v>89</v>
      </c>
      <c r="G29" s="30" t="s">
        <v>89</v>
      </c>
      <c r="J29" s="30" t="s">
        <v>5</v>
      </c>
    </row>
    <row r="30" spans="2:10" ht="14" thickBot="1" x14ac:dyDescent="0.2">
      <c r="C30" s="29" t="s">
        <v>85</v>
      </c>
      <c r="D30" s="50">
        <v>1</v>
      </c>
      <c r="E30" s="50">
        <v>1</v>
      </c>
      <c r="F30" s="50">
        <v>1</v>
      </c>
      <c r="G30" s="50">
        <v>1</v>
      </c>
      <c r="J30" s="34">
        <f>SUMPRODUCT(Cost, Assignment)</f>
        <v>2364</v>
      </c>
    </row>
    <row r="1000" spans="648:648" ht="16" x14ac:dyDescent="0.2">
      <c r="XX1000" s="65">
        <v>82026</v>
      </c>
    </row>
  </sheetData>
  <mergeCells count="3">
    <mergeCell ref="D3:G3"/>
    <mergeCell ref="D12:G12"/>
    <mergeCell ref="D21:G21"/>
  </mergeCells>
  <printOptions headings="1" gridLines="1" gridLinesSet="0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13BC-9751-45FF-B522-6A384D440363}">
  <sheetPr>
    <tabColor rgb="FF92D050"/>
    <pageSetUpPr fitToPage="1"/>
  </sheetPr>
  <dimension ref="A1:XX1000"/>
  <sheetViews>
    <sheetView workbookViewId="0">
      <selection activeCell="G12" sqref="G12"/>
    </sheetView>
  </sheetViews>
  <sheetFormatPr baseColWidth="10" defaultColWidth="10.6640625" defaultRowHeight="13" x14ac:dyDescent="0.15"/>
  <cols>
    <col min="1" max="1" width="2.6640625" style="30" customWidth="1"/>
    <col min="2" max="2" width="14.5" style="30" customWidth="1"/>
    <col min="3" max="4" width="13.6640625" style="30" customWidth="1"/>
    <col min="5" max="5" width="6.6640625" style="30" customWidth="1"/>
    <col min="6" max="6" width="2.6640625" style="30" customWidth="1"/>
    <col min="7" max="7" width="10.6640625" style="30" customWidth="1"/>
    <col min="8" max="8" width="5.6640625" style="30" customWidth="1"/>
    <col min="9" max="16384" width="10.6640625" style="30"/>
  </cols>
  <sheetData>
    <row r="1" spans="1:7" ht="18" x14ac:dyDescent="0.2">
      <c r="A1" s="28" t="s">
        <v>117</v>
      </c>
    </row>
    <row r="3" spans="1:7" x14ac:dyDescent="0.15">
      <c r="C3" s="30" t="s">
        <v>112</v>
      </c>
      <c r="D3" s="30" t="s">
        <v>113</v>
      </c>
    </row>
    <row r="4" spans="1:7" x14ac:dyDescent="0.15">
      <c r="B4" s="29" t="s">
        <v>91</v>
      </c>
      <c r="C4" s="59">
        <v>10</v>
      </c>
      <c r="D4" s="59">
        <v>9</v>
      </c>
    </row>
    <row r="5" spans="1:7" x14ac:dyDescent="0.15">
      <c r="B5" s="29"/>
      <c r="D5" s="35"/>
      <c r="E5" s="30" t="s">
        <v>92</v>
      </c>
      <c r="G5" s="30" t="s">
        <v>92</v>
      </c>
    </row>
    <row r="6" spans="1:7" x14ac:dyDescent="0.15">
      <c r="B6" s="29"/>
      <c r="C6" s="73" t="s">
        <v>93</v>
      </c>
      <c r="D6" s="73"/>
      <c r="E6" s="30" t="s">
        <v>38</v>
      </c>
      <c r="G6" s="30" t="s">
        <v>39</v>
      </c>
    </row>
    <row r="7" spans="1:7" x14ac:dyDescent="0.15">
      <c r="B7" s="29" t="s">
        <v>114</v>
      </c>
      <c r="C7" s="50">
        <v>1</v>
      </c>
      <c r="D7" s="50"/>
      <c r="E7" s="30">
        <f>SUMPRODUCT(C7:D7, UnitsProduced)</f>
        <v>26</v>
      </c>
      <c r="F7" s="30" t="s">
        <v>7</v>
      </c>
      <c r="G7" s="50">
        <v>60</v>
      </c>
    </row>
    <row r="8" spans="1:7" x14ac:dyDescent="0.15">
      <c r="B8" s="29" t="s">
        <v>115</v>
      </c>
      <c r="C8" s="50"/>
      <c r="D8" s="50">
        <v>2</v>
      </c>
      <c r="E8" s="30">
        <f>SUMPRODUCT(C8:D8, UnitsProduced)</f>
        <v>80</v>
      </c>
      <c r="F8" s="30" t="s">
        <v>7</v>
      </c>
      <c r="G8" s="50">
        <v>80</v>
      </c>
    </row>
    <row r="9" spans="1:7" x14ac:dyDescent="0.15">
      <c r="B9" s="29" t="s">
        <v>116</v>
      </c>
      <c r="C9" s="50">
        <v>3</v>
      </c>
      <c r="D9" s="50">
        <v>2</v>
      </c>
      <c r="E9" s="30">
        <f>SUMPRODUCT(C9:D9, UnitsProduced)</f>
        <v>158</v>
      </c>
      <c r="F9" s="30" t="s">
        <v>7</v>
      </c>
      <c r="G9" s="50">
        <v>160</v>
      </c>
    </row>
    <row r="10" spans="1:7" x14ac:dyDescent="0.15">
      <c r="B10" s="29"/>
      <c r="F10" s="47"/>
    </row>
    <row r="11" spans="1:7" ht="14" thickBot="1" x14ac:dyDescent="0.2">
      <c r="B11" s="29"/>
      <c r="C11" s="30" t="s">
        <v>112</v>
      </c>
      <c r="D11" s="30" t="s">
        <v>113</v>
      </c>
      <c r="G11" s="30" t="s">
        <v>43</v>
      </c>
    </row>
    <row r="12" spans="1:7" ht="14" thickBot="1" x14ac:dyDescent="0.2">
      <c r="B12" s="29" t="s">
        <v>94</v>
      </c>
      <c r="C12" s="31">
        <v>26</v>
      </c>
      <c r="D12" s="33">
        <v>40</v>
      </c>
      <c r="G12" s="48">
        <f>SUMPRODUCT(UnitProfit, UnitsProduced)</f>
        <v>620</v>
      </c>
    </row>
    <row r="18" spans="6:6" x14ac:dyDescent="0.15">
      <c r="F18" s="49"/>
    </row>
    <row r="1000" spans="648:648" ht="16" x14ac:dyDescent="0.2">
      <c r="XX1000" s="65">
        <v>82026</v>
      </c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53DA-604C-3E4A-BE57-E02F69B2C89F}">
  <sheetPr>
    <tabColor rgb="FF92D050"/>
  </sheetPr>
  <dimension ref="A1:H17"/>
  <sheetViews>
    <sheetView showGridLines="0" workbookViewId="0">
      <selection sqref="A1:A3"/>
    </sheetView>
  </sheetViews>
  <sheetFormatPr baseColWidth="10" defaultRowHeight="13" x14ac:dyDescent="0.2"/>
  <cols>
    <col min="1" max="1" width="2.33203125" customWidth="1"/>
    <col min="2" max="2" width="6.1640625" bestFit="1" customWidth="1"/>
    <col min="3" max="3" width="16.33203125" bestFit="1" customWidth="1"/>
    <col min="4" max="5" width="12.1640625" bestFit="1" customWidth="1"/>
    <col min="6" max="6" width="9.1640625" bestFit="1" customWidth="1"/>
    <col min="7" max="7" width="8.1640625" bestFit="1" customWidth="1"/>
    <col min="8" max="8" width="12.1640625" bestFit="1" customWidth="1"/>
  </cols>
  <sheetData>
    <row r="1" spans="1:8" x14ac:dyDescent="0.2">
      <c r="A1" s="66" t="s">
        <v>123</v>
      </c>
    </row>
    <row r="2" spans="1:8" x14ac:dyDescent="0.2">
      <c r="A2" s="66" t="s">
        <v>124</v>
      </c>
    </row>
    <row r="3" spans="1:8" x14ac:dyDescent="0.2">
      <c r="A3" s="66" t="s">
        <v>125</v>
      </c>
    </row>
    <row r="6" spans="1:8" ht="14" thickBot="1" x14ac:dyDescent="0.25">
      <c r="A6" t="s">
        <v>126</v>
      </c>
    </row>
    <row r="7" spans="1:8" x14ac:dyDescent="0.2">
      <c r="B7" s="69"/>
      <c r="C7" s="69"/>
      <c r="D7" s="69" t="s">
        <v>129</v>
      </c>
      <c r="E7" s="69" t="s">
        <v>131</v>
      </c>
      <c r="F7" s="69" t="s">
        <v>132</v>
      </c>
      <c r="G7" s="69" t="s">
        <v>134</v>
      </c>
      <c r="H7" s="69" t="s">
        <v>134</v>
      </c>
    </row>
    <row r="8" spans="1:8" ht="14" thickBot="1" x14ac:dyDescent="0.25">
      <c r="B8" s="70" t="s">
        <v>127</v>
      </c>
      <c r="C8" s="70" t="s">
        <v>128</v>
      </c>
      <c r="D8" s="70" t="s">
        <v>130</v>
      </c>
      <c r="E8" s="70" t="s">
        <v>83</v>
      </c>
      <c r="F8" s="70" t="s">
        <v>133</v>
      </c>
      <c r="G8" s="70" t="s">
        <v>135</v>
      </c>
      <c r="H8" s="70" t="s">
        <v>136</v>
      </c>
    </row>
    <row r="9" spans="1:8" x14ac:dyDescent="0.2">
      <c r="B9" s="67" t="s">
        <v>142</v>
      </c>
      <c r="C9" s="67" t="s">
        <v>143</v>
      </c>
      <c r="D9" s="67">
        <v>26.666666666666664</v>
      </c>
      <c r="E9" s="67">
        <v>0</v>
      </c>
      <c r="F9" s="67">
        <v>10</v>
      </c>
      <c r="G9" s="67">
        <v>3.5000000000000009</v>
      </c>
      <c r="H9" s="67">
        <v>10</v>
      </c>
    </row>
    <row r="10" spans="1:8" ht="14" thickBot="1" x14ac:dyDescent="0.25">
      <c r="B10" s="68" t="s">
        <v>144</v>
      </c>
      <c r="C10" s="68" t="s">
        <v>145</v>
      </c>
      <c r="D10" s="68">
        <v>40</v>
      </c>
      <c r="E10" s="68">
        <v>0</v>
      </c>
      <c r="F10" s="68">
        <v>9</v>
      </c>
      <c r="G10" s="68">
        <v>1E+30</v>
      </c>
      <c r="H10" s="68">
        <v>2.3333333333333339</v>
      </c>
    </row>
    <row r="12" spans="1:8" ht="14" thickBot="1" x14ac:dyDescent="0.25">
      <c r="A12" t="s">
        <v>137</v>
      </c>
    </row>
    <row r="13" spans="1:8" x14ac:dyDescent="0.2">
      <c r="B13" s="69"/>
      <c r="C13" s="69"/>
      <c r="D13" s="69" t="s">
        <v>129</v>
      </c>
      <c r="E13" s="69" t="s">
        <v>138</v>
      </c>
      <c r="F13" s="69" t="s">
        <v>140</v>
      </c>
      <c r="G13" s="69" t="s">
        <v>134</v>
      </c>
      <c r="H13" s="69" t="s">
        <v>134</v>
      </c>
    </row>
    <row r="14" spans="1:8" ht="14" thickBot="1" x14ac:dyDescent="0.25">
      <c r="B14" s="70" t="s">
        <v>127</v>
      </c>
      <c r="C14" s="70" t="s">
        <v>128</v>
      </c>
      <c r="D14" s="70" t="s">
        <v>130</v>
      </c>
      <c r="E14" s="70" t="s">
        <v>139</v>
      </c>
      <c r="F14" s="70" t="s">
        <v>141</v>
      </c>
      <c r="G14" s="70" t="s">
        <v>135</v>
      </c>
      <c r="H14" s="70" t="s">
        <v>136</v>
      </c>
    </row>
    <row r="15" spans="1:8" x14ac:dyDescent="0.2">
      <c r="B15" s="67" t="s">
        <v>146</v>
      </c>
      <c r="C15" s="67" t="s">
        <v>147</v>
      </c>
      <c r="D15" s="67">
        <v>26.666666666666664</v>
      </c>
      <c r="E15" s="67">
        <v>0</v>
      </c>
      <c r="F15" s="67">
        <v>60</v>
      </c>
      <c r="G15" s="67">
        <v>1E+30</v>
      </c>
      <c r="H15" s="67">
        <v>33.333333333333336</v>
      </c>
    </row>
    <row r="16" spans="1:8" x14ac:dyDescent="0.2">
      <c r="B16" s="67" t="s">
        <v>148</v>
      </c>
      <c r="C16" s="67" t="s">
        <v>149</v>
      </c>
      <c r="D16" s="67">
        <v>80</v>
      </c>
      <c r="E16" s="67">
        <v>1.166666666666667</v>
      </c>
      <c r="F16" s="67">
        <v>80</v>
      </c>
      <c r="G16" s="67">
        <v>80</v>
      </c>
      <c r="H16" s="67">
        <v>80</v>
      </c>
    </row>
    <row r="17" spans="2:8" ht="14" thickBot="1" x14ac:dyDescent="0.25">
      <c r="B17" s="68" t="s">
        <v>150</v>
      </c>
      <c r="C17" s="68" t="s">
        <v>151</v>
      </c>
      <c r="D17" s="68">
        <v>160</v>
      </c>
      <c r="E17" s="68">
        <v>3.333333333333333</v>
      </c>
      <c r="F17" s="68">
        <v>160</v>
      </c>
      <c r="G17" s="68">
        <v>100.00000000000001</v>
      </c>
      <c r="H17" s="68">
        <v>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1C1A-0152-4544-A1B8-153F00849F18}">
  <sheetPr>
    <tabColor rgb="FF92D050"/>
  </sheetPr>
  <dimension ref="B2:XX1000"/>
  <sheetViews>
    <sheetView tabSelected="1" zoomScale="130" zoomScaleNormal="130" workbookViewId="0">
      <selection activeCell="E10" sqref="E10"/>
    </sheetView>
  </sheetViews>
  <sheetFormatPr baseColWidth="10" defaultColWidth="8.83203125" defaultRowHeight="13" x14ac:dyDescent="0.2"/>
  <cols>
    <col min="4" max="4" width="15.1640625" customWidth="1"/>
    <col min="5" max="5" width="10.1640625" bestFit="1" customWidth="1"/>
  </cols>
  <sheetData>
    <row r="2" spans="2:5" x14ac:dyDescent="0.2">
      <c r="B2" s="62" t="s">
        <v>120</v>
      </c>
      <c r="C2" s="62" t="s">
        <v>112</v>
      </c>
      <c r="D2" s="62" t="s">
        <v>113</v>
      </c>
      <c r="E2" s="62" t="s">
        <v>43</v>
      </c>
    </row>
    <row r="3" spans="2:5" ht="14" x14ac:dyDescent="0.2">
      <c r="B3" s="60">
        <v>10</v>
      </c>
      <c r="C3" s="63">
        <v>26</v>
      </c>
      <c r="D3" s="63">
        <v>40</v>
      </c>
      <c r="E3" s="61">
        <v>620</v>
      </c>
    </row>
    <row r="4" spans="2:5" ht="14" x14ac:dyDescent="0.2">
      <c r="B4" s="60">
        <v>11</v>
      </c>
      <c r="C4" s="63">
        <v>26</v>
      </c>
      <c r="D4" s="63">
        <v>40</v>
      </c>
      <c r="E4" s="61">
        <v>646</v>
      </c>
    </row>
    <row r="5" spans="2:5" ht="14" x14ac:dyDescent="0.2">
      <c r="B5" s="60">
        <v>12</v>
      </c>
      <c r="C5" s="63">
        <v>28</v>
      </c>
      <c r="D5" s="63">
        <v>38</v>
      </c>
      <c r="E5" s="61">
        <v>678</v>
      </c>
    </row>
    <row r="6" spans="2:5" ht="14" x14ac:dyDescent="0.2">
      <c r="B6" s="60">
        <v>13</v>
      </c>
      <c r="C6" s="63">
        <v>28</v>
      </c>
      <c r="D6" s="63">
        <v>38</v>
      </c>
      <c r="E6" s="61">
        <v>706</v>
      </c>
    </row>
    <row r="7" spans="2:5" ht="14" x14ac:dyDescent="0.2">
      <c r="B7" s="60">
        <v>14</v>
      </c>
      <c r="C7" s="63">
        <v>53</v>
      </c>
      <c r="D7" s="63">
        <v>0</v>
      </c>
      <c r="E7" s="61">
        <v>742</v>
      </c>
    </row>
    <row r="8" spans="2:5" ht="14" x14ac:dyDescent="0.2">
      <c r="B8" s="60">
        <v>15</v>
      </c>
      <c r="C8" s="63">
        <v>53</v>
      </c>
      <c r="D8" s="63">
        <v>0</v>
      </c>
      <c r="E8" s="61">
        <v>795</v>
      </c>
    </row>
    <row r="10" spans="2:5" x14ac:dyDescent="0.2">
      <c r="D10" s="64" t="s">
        <v>122</v>
      </c>
      <c r="E10" s="71">
        <f>B5</f>
        <v>12</v>
      </c>
    </row>
    <row r="11" spans="2:5" x14ac:dyDescent="0.2">
      <c r="D11" t="s">
        <v>121</v>
      </c>
    </row>
    <row r="1000" spans="648:648" ht="16" x14ac:dyDescent="0.2">
      <c r="XX1000" s="65">
        <v>82026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7994ee-f8ce-4747-bb49-b18e64d3ba11">
      <Terms xmlns="http://schemas.microsoft.com/office/infopath/2007/PartnerControls"/>
    </lcf76f155ced4ddcb4097134ff3c332f>
    <TaxCatchAll xmlns="b7197932-9f21-40eb-849c-d90c42994d1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C98AA72F5094380588CB6E8CC0787" ma:contentTypeVersion="14" ma:contentTypeDescription="Create a new document." ma:contentTypeScope="" ma:versionID="66f89dab56ef96ed4dfef0f6e00aa525">
  <xsd:schema xmlns:xsd="http://www.w3.org/2001/XMLSchema" xmlns:xs="http://www.w3.org/2001/XMLSchema" xmlns:p="http://schemas.microsoft.com/office/2006/metadata/properties" xmlns:ns2="b7197932-9f21-40eb-849c-d90c42994d1d" xmlns:ns3="747994ee-f8ce-4747-bb49-b18e64d3ba11" targetNamespace="http://schemas.microsoft.com/office/2006/metadata/properties" ma:root="true" ma:fieldsID="ccc661e455456fc6c25f788cb7359595" ns2:_="" ns3:_="">
    <xsd:import namespace="b7197932-9f21-40eb-849c-d90c42994d1d"/>
    <xsd:import namespace="747994ee-f8ce-4747-bb49-b18e64d3ba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97932-9f21-40eb-849c-d90c42994d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9e34ff3-8691-413d-b208-2cd60ead561e}" ma:internalName="TaxCatchAll" ma:showField="CatchAllData" ma:web="b7197932-9f21-40eb-849c-d90c42994d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994ee-f8ce-4747-bb49-b18e64d3b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b8617a1-beef-4e24-867f-51551f54cf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85F1F6-D3A7-4620-9B2B-D6DA5EF372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4E143C-AA18-4A7A-B9BE-5156AE20E867}">
  <ds:schemaRefs>
    <ds:schemaRef ds:uri="http://schemas.openxmlformats.org/package/2006/metadata/core-properties"/>
    <ds:schemaRef ds:uri="b7197932-9f21-40eb-849c-d90c42994d1d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747994ee-f8ce-4747-bb49-b18e64d3ba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C50098-65CB-46B0-8400-995F28744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97932-9f21-40eb-849c-d90c42994d1d"/>
    <ds:schemaRef ds:uri="747994ee-f8ce-4747-bb49-b18e64d3b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40</vt:i4>
      </vt:variant>
    </vt:vector>
  </HeadingPairs>
  <TitlesOfParts>
    <vt:vector size="49" baseType="lpstr">
      <vt:lpstr>1B</vt:lpstr>
      <vt:lpstr>2B</vt:lpstr>
      <vt:lpstr>3B</vt:lpstr>
      <vt:lpstr>4B</vt:lpstr>
      <vt:lpstr>5B</vt:lpstr>
      <vt:lpstr>6B</vt:lpstr>
      <vt:lpstr>7B</vt:lpstr>
      <vt:lpstr>Sensitivity Report 1</vt:lpstr>
      <vt:lpstr>8B</vt:lpstr>
      <vt:lpstr>'3B'!AcresPlanted</vt:lpstr>
      <vt:lpstr>'6B'!Assignment</vt:lpstr>
      <vt:lpstr>'4B'!BudgetAvailable</vt:lpstr>
      <vt:lpstr>'4B'!BudgetSpent</vt:lpstr>
      <vt:lpstr>'2B'!CallsPlaced</vt:lpstr>
      <vt:lpstr>'6B'!Cost</vt:lpstr>
      <vt:lpstr>'5B'!CostPerShift</vt:lpstr>
      <vt:lpstr>'6B'!Demand</vt:lpstr>
      <vt:lpstr>'4B'!ExposuresPerAd</vt:lpstr>
      <vt:lpstr>'6B'!HourlyWage</vt:lpstr>
      <vt:lpstr>'7B'!HoursAvailable</vt:lpstr>
      <vt:lpstr>'7B'!HoursUsed</vt:lpstr>
      <vt:lpstr>'5B'!MinimumNeeded</vt:lpstr>
      <vt:lpstr>'4B'!NumberOfAds</vt:lpstr>
      <vt:lpstr>'5B'!NumberWorking</vt:lpstr>
      <vt:lpstr>'3B'!ProfitPerAcre</vt:lpstr>
      <vt:lpstr>'6B'!RequiredTime</vt:lpstr>
      <vt:lpstr>'1B'!ResourcesAvailable</vt:lpstr>
      <vt:lpstr>'3B'!ResourcesAvailable</vt:lpstr>
      <vt:lpstr>'1B'!ResourcesRequired</vt:lpstr>
      <vt:lpstr>'3B'!ResourcesUsed</vt:lpstr>
      <vt:lpstr>'2B'!ResponsesNeeded</vt:lpstr>
      <vt:lpstr>ResponsesUsed</vt:lpstr>
      <vt:lpstr>'1B'!SalesForecast</vt:lpstr>
      <vt:lpstr>'6B'!Supply</vt:lpstr>
      <vt:lpstr>'6B'!TotalAssigned</vt:lpstr>
      <vt:lpstr>'6B'!TotalAssignments</vt:lpstr>
      <vt:lpstr>'2B'!TotalCost</vt:lpstr>
      <vt:lpstr>'5B'!TotalCost</vt:lpstr>
      <vt:lpstr>'6B'!TotalCost</vt:lpstr>
      <vt:lpstr>'4B'!TotalExposures</vt:lpstr>
      <vt:lpstr>'1B'!TotalProfit</vt:lpstr>
      <vt:lpstr>'3B'!TotalProfit</vt:lpstr>
      <vt:lpstr>'7B'!TotalProfit</vt:lpstr>
      <vt:lpstr>'5B'!TotalWorking</vt:lpstr>
      <vt:lpstr>'2B'!UnitCost</vt:lpstr>
      <vt:lpstr>'1B'!UnitProfit</vt:lpstr>
      <vt:lpstr>'7B'!UnitProfit</vt:lpstr>
      <vt:lpstr>'1B'!UnitsProduced</vt:lpstr>
      <vt:lpstr>'7B'!UnitsProduced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cp:lastPrinted>2006-05-13T23:43:55Z</cp:lastPrinted>
  <dcterms:created xsi:type="dcterms:W3CDTF">2000-03-28T18:15:50Z</dcterms:created>
  <dcterms:modified xsi:type="dcterms:W3CDTF">2023-10-26T16:53:16Z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0x01010023FC98AA72F5094380588CB6E8CC0787</vt:lpwstr>
  </property>
</Properties>
</file>