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owen/Library/CloudStorage/GoogleDrive-opsulli@g.clemson.edu/My Drive/F23/MGT 3120/Homework/"/>
    </mc:Choice>
  </mc:AlternateContent>
  <xr:revisionPtr revIDLastSave="0" documentId="13_ncr:1_{4F980918-9800-5F4A-9306-81BD8DD302FC}" xr6:coauthVersionLast="47" xr6:coauthVersionMax="47" xr10:uidLastSave="{00000000-0000-0000-0000-000000000000}"/>
  <bookViews>
    <workbookView xWindow="0" yWindow="500" windowWidth="28800" windowHeight="16580" tabRatio="754" activeTab="4" xr2:uid="{00000000-000D-0000-FFFF-FFFF00000000}"/>
  </bookViews>
  <sheets>
    <sheet name="6.3a" sheetId="15" r:id="rId1"/>
    <sheet name="6.4a" sheetId="16" r:id="rId2"/>
    <sheet name="6.5a" sheetId="17" r:id="rId3"/>
    <sheet name="6.6d" sheetId="18" r:id="rId4"/>
    <sheet name="5.1a" sheetId="29" r:id="rId5"/>
    <sheet name="Sensitivity Report 1" sheetId="32" r:id="rId6"/>
    <sheet name="Thrillseeker Parameter" sheetId="30" r:id="rId7"/>
    <sheet name="6.S5" sheetId="28" r:id="rId8"/>
  </sheets>
  <externalReferences>
    <externalReference r:id="rId9"/>
  </externalReferences>
  <definedNames>
    <definedName name="__123Graph_A" hidden="1">[1]Intro!$M$26:$M$66</definedName>
    <definedName name="__123Graph_AFNTPOP" hidden="1">[1]Intro!$O$86:$O$126</definedName>
    <definedName name="__123Graph_AFNTQUE" hidden="1">[1]Intro!$AJ$65:$AJ$105</definedName>
    <definedName name="__123Graph_AMMS" hidden="1">[1]Intro!$M$26:$M$66</definedName>
    <definedName name="__123Graph_X" hidden="1">[1]Intro!$K$26:$K$66</definedName>
    <definedName name="__123Graph_XFNTPOP" hidden="1">[1]Intro!$M$86:$M$126</definedName>
    <definedName name="__123Graph_XFNTQUE" hidden="1">[1]Intro!$AI$65:$AI$105</definedName>
    <definedName name="__123Graph_XMMS" hidden="1">[1]Intro!$K$26:$K$66</definedName>
    <definedName name="anscount" localSheetId="7" hidden="1">1</definedName>
    <definedName name="anscount" hidden="1">12</definedName>
    <definedName name="Assignment" localSheetId="7">'6.S5'!$C$18:$F$27</definedName>
    <definedName name="Capacity" localSheetId="7">'6.S5'!$C$30:$F$30</definedName>
    <definedName name="ClassesToTake" localSheetId="7">'6.S5'!$I$18:$I$27</definedName>
    <definedName name="ClassyCruisers" localSheetId="4">'5.1a'!$C$11</definedName>
    <definedName name="ContributionPerUnit" localSheetId="0">'6.3a'!$B$2:$C$2</definedName>
    <definedName name="ContributionPerUnit" localSheetId="1">'6.4a'!$B$2:$D$2</definedName>
    <definedName name="ContributionPerUnit" localSheetId="2">'6.5a'!$B$2:$E$2</definedName>
    <definedName name="Demand" localSheetId="4">'5.1a'!$C$13</definedName>
    <definedName name="HoursAvailable" localSheetId="3">'6.6d'!$G$5:$G$7</definedName>
    <definedName name="HoursUsed" localSheetId="3">'6.6d'!$E$5:$E$7</definedName>
    <definedName name="LevelOfActivity" localSheetId="0">'6.3a'!$B$11:$C$11</definedName>
    <definedName name="LevelOfActivity" localSheetId="1">'6.4a'!$B$11:$D$11</definedName>
    <definedName name="LevelOfActivity" localSheetId="2">'6.5a'!$B$12:$E$12</definedName>
    <definedName name="limcount" hidden="1">1</definedName>
    <definedName name="Points" localSheetId="7">'6.S5'!$C$5:$F$14</definedName>
    <definedName name="Production" localSheetId="4">'5.1a'!$B$11:$C$11</definedName>
    <definedName name="ProductionRate" localSheetId="3">'6.6d'!$B$10:$D$10</definedName>
    <definedName name="ResourcesAvailable" localSheetId="4">'5.1a'!$F$6:$F$7</definedName>
    <definedName name="ResourcesAvailable" localSheetId="1">'6.4a'!$G$6:$G$8</definedName>
    <definedName name="ResourcesAvailable" localSheetId="2">'6.5a'!$H$6:$H$9</definedName>
    <definedName name="ResourcesAvailable">'6.3a'!$F$6:$F$8</definedName>
    <definedName name="ResourcesUsed" localSheetId="4">'5.1a'!$D$6:$D$7</definedName>
    <definedName name="ResourcesUsed" localSheetId="0">'6.3a'!$D$6:$D$8</definedName>
    <definedName name="ResourcesUsed" localSheetId="1">'6.4a'!$E$6:$E$8</definedName>
    <definedName name="ResourcesUsed" localSheetId="2">'6.5a'!$F$6:$F$9</definedName>
    <definedName name="SalesPotential" localSheetId="3">'6.6d'!$D$12</definedName>
    <definedName name="sencount" localSheetId="7" hidden="1">3</definedName>
    <definedName name="sencount" hidden="1">4</definedName>
    <definedName name="sencount2" hidden="1">3</definedName>
    <definedName name="solver_adj" localSheetId="4" hidden="1">'5.1a'!$B$11:$C$11</definedName>
    <definedName name="solver_adj" localSheetId="0" hidden="1">'6.3a'!$B$11:$C$11</definedName>
    <definedName name="solver_adj" localSheetId="1" hidden="1">'6.4a'!$B$11:$D$11</definedName>
    <definedName name="solver_adj" localSheetId="2" hidden="1">'6.5a'!$B$12:$E$12</definedName>
    <definedName name="solver_adj" localSheetId="3" hidden="1">'6.6d'!$B$10:$D$10</definedName>
    <definedName name="solver_adj" localSheetId="7" hidden="1">'6.S5'!$C$18:$F$27</definedName>
    <definedName name="solver_cvg" localSheetId="4" hidden="1">0.0001</definedName>
    <definedName name="solver_cvg" localSheetId="0" hidden="1">0.0001</definedName>
    <definedName name="solver_cvg" localSheetId="1" hidden="1">0.0001</definedName>
    <definedName name="solver_cvg" localSheetId="2" hidden="1">0.0001</definedName>
    <definedName name="solver_cvg" localSheetId="3" hidden="1">0.0001</definedName>
    <definedName name="solver_cvg" localSheetId="7" hidden="1">0.0001</definedName>
    <definedName name="solver_drv" localSheetId="4" hidden="1">1</definedName>
    <definedName name="solver_drv" localSheetId="0" hidden="1">1</definedName>
    <definedName name="solver_drv" localSheetId="1" hidden="1">1</definedName>
    <definedName name="solver_drv" localSheetId="2" hidden="1">1</definedName>
    <definedName name="solver_drv" localSheetId="3" hidden="1">1</definedName>
    <definedName name="solver_drv" localSheetId="7" hidden="1">1</definedName>
    <definedName name="solver_eng" localSheetId="4" hidden="1">2</definedName>
    <definedName name="solver_eng" localSheetId="0" hidden="1">2</definedName>
    <definedName name="solver_eng" localSheetId="1" hidden="1">2</definedName>
    <definedName name="solver_eng" localSheetId="2" hidden="1">2</definedName>
    <definedName name="solver_eng" localSheetId="3" hidden="1">2</definedName>
    <definedName name="solver_eng" localSheetId="7" hidden="1">2</definedName>
    <definedName name="solver_eng" localSheetId="6" hidden="1">1</definedName>
    <definedName name="solver_est" localSheetId="4" hidden="1">1</definedName>
    <definedName name="solver_est" localSheetId="0" hidden="1">1</definedName>
    <definedName name="solver_est" localSheetId="1" hidden="1">1</definedName>
    <definedName name="solver_est" localSheetId="2" hidden="1">1</definedName>
    <definedName name="solver_est" localSheetId="3" hidden="1">1</definedName>
    <definedName name="solver_est" localSheetId="7" hidden="1">1</definedName>
    <definedName name="solver_itr" localSheetId="4" hidden="1">100</definedName>
    <definedName name="solver_itr" localSheetId="0" hidden="1">100</definedName>
    <definedName name="solver_itr" localSheetId="1" hidden="1">100</definedName>
    <definedName name="solver_itr" localSheetId="2" hidden="1">100</definedName>
    <definedName name="solver_itr" localSheetId="3" hidden="1">100</definedName>
    <definedName name="solver_itr" localSheetId="7" hidden="1">100</definedName>
    <definedName name="solver_lhs1" localSheetId="4" hidden="1">'5.1a'!$C$11</definedName>
    <definedName name="solver_lhs1" localSheetId="0" hidden="1">'6.3a'!$D$6:$D$8</definedName>
    <definedName name="solver_lhs1" localSheetId="1" hidden="1">'6.4a'!$E$6:$E$8</definedName>
    <definedName name="solver_lhs1" localSheetId="2" hidden="1">'6.5a'!$F$6:$F$9</definedName>
    <definedName name="solver_lhs1" localSheetId="3" hidden="1">'6.6d'!$D$10</definedName>
    <definedName name="solver_lhs1" localSheetId="7" hidden="1">'6.S5'!$C$18:$F$27</definedName>
    <definedName name="solver_lhs2" localSheetId="4" hidden="1">'5.1a'!$D$6:$D$7</definedName>
    <definedName name="solver_lhs2" localSheetId="0" hidden="1">'6.3a'!$B$11</definedName>
    <definedName name="solver_lhs2" localSheetId="1" hidden="1">'6.4a'!$B$11</definedName>
    <definedName name="solver_lhs2" localSheetId="2" hidden="1">'6.5a'!$B$12</definedName>
    <definedName name="solver_lhs2" localSheetId="3" hidden="1">'6.6d'!$E$5:$E$7</definedName>
    <definedName name="solver_lhs2" localSheetId="7" hidden="1">'6.S5'!$G$18:$G$27</definedName>
    <definedName name="solver_lhs3" localSheetId="0" hidden="1">'6.3a'!#REF!</definedName>
    <definedName name="solver_lhs3" localSheetId="1" hidden="1">'6.4a'!#REF!</definedName>
    <definedName name="solver_lhs3" localSheetId="2" hidden="1">'6.5a'!#REF!</definedName>
    <definedName name="solver_lhs3" localSheetId="3" hidden="1">'6.6d'!#REF!</definedName>
    <definedName name="solver_lhs3" localSheetId="7" hidden="1">'6.S5'!$C$28:$F$28</definedName>
    <definedName name="solver_lhs4" localSheetId="7" hidden="1">'6.S5'!$C$18:$F$27</definedName>
    <definedName name="solver_lhs5" localSheetId="7" hidden="1">'6.S5'!$C$18:$F$27</definedName>
    <definedName name="solver_lin" localSheetId="4" hidden="1">1</definedName>
    <definedName name="solver_lin" localSheetId="0" hidden="1">1</definedName>
    <definedName name="solver_lin" localSheetId="1" hidden="1">1</definedName>
    <definedName name="solver_lin" localSheetId="2" hidden="1">1</definedName>
    <definedName name="solver_lin" localSheetId="3" hidden="1">1</definedName>
    <definedName name="solver_lin" localSheetId="7" hidden="1">1</definedName>
    <definedName name="solver_mip" localSheetId="4" hidden="1">2147483647</definedName>
    <definedName name="solver_mip" localSheetId="0" hidden="1">2147483647</definedName>
    <definedName name="solver_mip" localSheetId="1" hidden="1">2147483647</definedName>
    <definedName name="solver_mip" localSheetId="2" hidden="1">2147483647</definedName>
    <definedName name="solver_mip" localSheetId="3" hidden="1">2147483647</definedName>
    <definedName name="solver_mip" localSheetId="7" hidden="1">2147483647</definedName>
    <definedName name="solver_mni" localSheetId="4" hidden="1">30</definedName>
    <definedName name="solver_mni" localSheetId="0" hidden="1">30</definedName>
    <definedName name="solver_mni" localSheetId="1" hidden="1">30</definedName>
    <definedName name="solver_mni" localSheetId="2" hidden="1">30</definedName>
    <definedName name="solver_mni" localSheetId="3" hidden="1">30</definedName>
    <definedName name="solver_mni" localSheetId="7" hidden="1">30</definedName>
    <definedName name="solver_mrt" localSheetId="4" hidden="1">0.075</definedName>
    <definedName name="solver_mrt" localSheetId="0" hidden="1">0.075</definedName>
    <definedName name="solver_mrt" localSheetId="1" hidden="1">0.075</definedName>
    <definedName name="solver_mrt" localSheetId="2" hidden="1">0.075</definedName>
    <definedName name="solver_mrt" localSheetId="3" hidden="1">0.075</definedName>
    <definedName name="solver_mrt" localSheetId="7" hidden="1">0.075</definedName>
    <definedName name="solver_msl" localSheetId="4" hidden="1">2</definedName>
    <definedName name="solver_msl" localSheetId="0" hidden="1">2</definedName>
    <definedName name="solver_msl" localSheetId="1" hidden="1">2</definedName>
    <definedName name="solver_msl" localSheetId="2" hidden="1">2</definedName>
    <definedName name="solver_msl" localSheetId="3" hidden="1">2</definedName>
    <definedName name="solver_msl" localSheetId="7" hidden="1">2</definedName>
    <definedName name="solver_neg" localSheetId="4" hidden="1">1</definedName>
    <definedName name="solver_neg" localSheetId="0" hidden="1">1</definedName>
    <definedName name="solver_neg" localSheetId="1" hidden="1">1</definedName>
    <definedName name="solver_neg" localSheetId="2" hidden="1">1</definedName>
    <definedName name="solver_neg" localSheetId="3" hidden="1">1</definedName>
    <definedName name="solver_neg" localSheetId="7" hidden="1">1</definedName>
    <definedName name="solver_neg" localSheetId="6" hidden="1">1</definedName>
    <definedName name="solver_nod" localSheetId="4" hidden="1">2147483647</definedName>
    <definedName name="solver_nod" localSheetId="0" hidden="1">2147483647</definedName>
    <definedName name="solver_nod" localSheetId="1" hidden="1">2147483647</definedName>
    <definedName name="solver_nod" localSheetId="2" hidden="1">2147483647</definedName>
    <definedName name="solver_nod" localSheetId="3" hidden="1">2147483647</definedName>
    <definedName name="solver_nod" localSheetId="7" hidden="1">2147483647</definedName>
    <definedName name="solver_num" localSheetId="4" hidden="1">2</definedName>
    <definedName name="solver_num" localSheetId="0" hidden="1">1</definedName>
    <definedName name="solver_num" localSheetId="1" hidden="1">1</definedName>
    <definedName name="solver_num" localSheetId="2" hidden="1">1</definedName>
    <definedName name="solver_num" localSheetId="3" hidden="1">2</definedName>
    <definedName name="solver_num" localSheetId="7" hidden="1">3</definedName>
    <definedName name="solver_num" localSheetId="6" hidden="1">0</definedName>
    <definedName name="solver_nwt" localSheetId="4" hidden="1">1</definedName>
    <definedName name="solver_nwt" localSheetId="0" hidden="1">1</definedName>
    <definedName name="solver_nwt" localSheetId="1" hidden="1">1</definedName>
    <definedName name="solver_nwt" localSheetId="2" hidden="1">1</definedName>
    <definedName name="solver_nwt" localSheetId="3" hidden="1">1</definedName>
    <definedName name="solver_nwt" localSheetId="7" hidden="1">1</definedName>
    <definedName name="solver_opt" localSheetId="4" hidden="1">'5.1a'!$F$11</definedName>
    <definedName name="solver_opt" localSheetId="0" hidden="1">'6.3a'!$F$11</definedName>
    <definedName name="solver_opt" localSheetId="1" hidden="1">'6.4a'!$G$11</definedName>
    <definedName name="solver_opt" localSheetId="2" hidden="1">'6.5a'!$H$12</definedName>
    <definedName name="solver_opt" localSheetId="3" hidden="1">'6.6d'!$G$10</definedName>
    <definedName name="solver_opt" localSheetId="7" hidden="1">'6.S5'!$I$29</definedName>
    <definedName name="solver_opt" localSheetId="6" hidden="1">'Thrillseeker Parameter'!#REF!</definedName>
    <definedName name="solver_pre" localSheetId="4" hidden="1">0.000001</definedName>
    <definedName name="solver_pre" localSheetId="0" hidden="1">0.000001</definedName>
    <definedName name="solver_pre" localSheetId="1" hidden="1">0.000001</definedName>
    <definedName name="solver_pre" localSheetId="2" hidden="1">0.000001</definedName>
    <definedName name="solver_pre" localSheetId="3" hidden="1">0.000001</definedName>
    <definedName name="solver_pre" localSheetId="7" hidden="1">0.000001</definedName>
    <definedName name="solver_rbv" localSheetId="4" hidden="1">1</definedName>
    <definedName name="solver_rbv" localSheetId="0" hidden="1">1</definedName>
    <definedName name="solver_rbv" localSheetId="1" hidden="1">1</definedName>
    <definedName name="solver_rbv" localSheetId="2" hidden="1">1</definedName>
    <definedName name="solver_rbv" localSheetId="3" hidden="1">1</definedName>
    <definedName name="solver_rbv" localSheetId="7" hidden="1">1</definedName>
    <definedName name="solver_rel1" localSheetId="4" hidden="1">1</definedName>
    <definedName name="solver_rel1" localSheetId="0" hidden="1">1</definedName>
    <definedName name="solver_rel1" localSheetId="1" hidden="1">1</definedName>
    <definedName name="solver_rel1" localSheetId="2" hidden="1">1</definedName>
    <definedName name="solver_rel1" localSheetId="3" hidden="1">1</definedName>
    <definedName name="solver_rel1" localSheetId="7" hidden="1">5</definedName>
    <definedName name="solver_rel2" localSheetId="4" hidden="1">1</definedName>
    <definedName name="solver_rel2" localSheetId="0" hidden="1">1</definedName>
    <definedName name="solver_rel2" localSheetId="1" hidden="1">1</definedName>
    <definedName name="solver_rel2" localSheetId="2" hidden="1">1</definedName>
    <definedName name="solver_rel2" localSheetId="3" hidden="1">1</definedName>
    <definedName name="solver_rel2" localSheetId="7" hidden="1">2</definedName>
    <definedName name="solver_rel3" localSheetId="0" hidden="1">1</definedName>
    <definedName name="solver_rel3" localSheetId="1" hidden="1">1</definedName>
    <definedName name="solver_rel3" localSheetId="2" hidden="1">1</definedName>
    <definedName name="solver_rel3" localSheetId="3" hidden="1">1</definedName>
    <definedName name="solver_rel3" localSheetId="7" hidden="1">1</definedName>
    <definedName name="solver_rel4" localSheetId="7" hidden="1">1</definedName>
    <definedName name="solver_rel5" localSheetId="7" hidden="1">5</definedName>
    <definedName name="solver_rhs1" localSheetId="4" hidden="1">'5.1a'!$C$13</definedName>
    <definedName name="solver_rhs1" localSheetId="0" hidden="1">ResourcesAvailable</definedName>
    <definedName name="solver_rhs1" localSheetId="1" hidden="1">'6.4a'!$G$6:$G$8</definedName>
    <definedName name="solver_rhs1" localSheetId="2" hidden="1">'6.5a'!$H$6:$H$9</definedName>
    <definedName name="solver_rhs1" localSheetId="3" hidden="1">'6.6d'!$D$12</definedName>
    <definedName name="solver_rhs1" localSheetId="7" hidden="1">"binary"</definedName>
    <definedName name="solver_rhs2" localSheetId="4" hidden="1">'5.1a'!$F$6:$F$7</definedName>
    <definedName name="solver_rhs2" localSheetId="0" hidden="1">'6.3a'!#REF!</definedName>
    <definedName name="solver_rhs2" localSheetId="1" hidden="1">'6.4a'!#REF!</definedName>
    <definedName name="solver_rhs2" localSheetId="2" hidden="1">'6.5a'!#REF!</definedName>
    <definedName name="solver_rhs2" localSheetId="3" hidden="1">'6.6d'!$G$5:$G$7</definedName>
    <definedName name="solver_rhs2" localSheetId="7" hidden="1">'6.S5'!$I$18:$I$27</definedName>
    <definedName name="solver_rhs3" localSheetId="0" hidden="1">'6.3a'!#REF!</definedName>
    <definedName name="solver_rhs3" localSheetId="1" hidden="1">'6.4a'!#REF!</definedName>
    <definedName name="solver_rhs3" localSheetId="2" hidden="1">'6.5a'!#REF!</definedName>
    <definedName name="solver_rhs3" localSheetId="3" hidden="1">'6.6d'!#REF!</definedName>
    <definedName name="solver_rhs3" localSheetId="7" hidden="1">'6.S5'!$C$30:$F$30</definedName>
    <definedName name="solver_rhs4" localSheetId="7" hidden="1">1</definedName>
    <definedName name="solver_rhs5" localSheetId="7" hidden="1">binary</definedName>
    <definedName name="solver_rlx" localSheetId="4" hidden="1">2</definedName>
    <definedName name="solver_rlx" localSheetId="0" hidden="1">2</definedName>
    <definedName name="solver_rlx" localSheetId="1" hidden="1">2</definedName>
    <definedName name="solver_rlx" localSheetId="2" hidden="1">2</definedName>
    <definedName name="solver_rlx" localSheetId="3" hidden="1">2</definedName>
    <definedName name="solver_rlx" localSheetId="7" hidden="1">1</definedName>
    <definedName name="solver_rsd" localSheetId="4" hidden="1">0</definedName>
    <definedName name="solver_rsd" localSheetId="0" hidden="1">0</definedName>
    <definedName name="solver_rsd" localSheetId="1" hidden="1">0</definedName>
    <definedName name="solver_rsd" localSheetId="2" hidden="1">0</definedName>
    <definedName name="solver_rsd" localSheetId="3" hidden="1">0</definedName>
    <definedName name="solver_rsd" localSheetId="7" hidden="1">0</definedName>
    <definedName name="solver_scl" localSheetId="4" hidden="1">2</definedName>
    <definedName name="solver_scl" localSheetId="0" hidden="1">2</definedName>
    <definedName name="solver_scl" localSheetId="1" hidden="1">2</definedName>
    <definedName name="solver_scl" localSheetId="2" hidden="1">2</definedName>
    <definedName name="solver_scl" localSheetId="3" hidden="1">2</definedName>
    <definedName name="solver_scl" localSheetId="7" hidden="1">2</definedName>
    <definedName name="solver_sho" localSheetId="4" hidden="1">2</definedName>
    <definedName name="solver_sho" localSheetId="0" hidden="1">2</definedName>
    <definedName name="solver_sho" localSheetId="1" hidden="1">2</definedName>
    <definedName name="solver_sho" localSheetId="2" hidden="1">2</definedName>
    <definedName name="solver_sho" localSheetId="3" hidden="1">2</definedName>
    <definedName name="solver_sho" localSheetId="7" hidden="1">2</definedName>
    <definedName name="solver_ssz" localSheetId="4" hidden="1">100</definedName>
    <definedName name="solver_ssz" localSheetId="0" hidden="1">100</definedName>
    <definedName name="solver_ssz" localSheetId="1" hidden="1">100</definedName>
    <definedName name="solver_ssz" localSheetId="2" hidden="1">100</definedName>
    <definedName name="solver_ssz" localSheetId="3" hidden="1">100</definedName>
    <definedName name="solver_ssz" localSheetId="7" hidden="1">100</definedName>
    <definedName name="solver_tim" localSheetId="4" hidden="1">100</definedName>
    <definedName name="solver_tim" localSheetId="0" hidden="1">100</definedName>
    <definedName name="solver_tim" localSheetId="1" hidden="1">100</definedName>
    <definedName name="solver_tim" localSheetId="2" hidden="1">100</definedName>
    <definedName name="solver_tim" localSheetId="3" hidden="1">100</definedName>
    <definedName name="solver_tim" localSheetId="7" hidden="1">100</definedName>
    <definedName name="solver_tol" localSheetId="4" hidden="1">0.05</definedName>
    <definedName name="solver_tol" localSheetId="0" hidden="1">0.05</definedName>
    <definedName name="solver_tol" localSheetId="1" hidden="1">0.05</definedName>
    <definedName name="solver_tol" localSheetId="2" hidden="1">0.05</definedName>
    <definedName name="solver_tol" localSheetId="3" hidden="1">0.05</definedName>
    <definedName name="solver_tol" localSheetId="7" hidden="1">0.05</definedName>
    <definedName name="solver_typ" localSheetId="4" hidden="1">1</definedName>
    <definedName name="solver_typ" localSheetId="0" hidden="1">1</definedName>
    <definedName name="solver_typ" localSheetId="1" hidden="1">1</definedName>
    <definedName name="solver_typ" localSheetId="2" hidden="1">1</definedName>
    <definedName name="solver_typ" localSheetId="3" hidden="1">1</definedName>
    <definedName name="solver_typ" localSheetId="7" hidden="1">1</definedName>
    <definedName name="solver_typ" localSheetId="6" hidden="1">1</definedName>
    <definedName name="solver_val" localSheetId="4" hidden="1">0</definedName>
    <definedName name="solver_val" localSheetId="0" hidden="1">0</definedName>
    <definedName name="solver_val" localSheetId="1" hidden="1">0</definedName>
    <definedName name="solver_val" localSheetId="2" hidden="1">0</definedName>
    <definedName name="solver_val" localSheetId="3" hidden="1">0</definedName>
    <definedName name="solver_val" localSheetId="7" hidden="1">0</definedName>
    <definedName name="solver_val" localSheetId="6" hidden="1">0</definedName>
    <definedName name="solver_ver" localSheetId="4" hidden="1">2</definedName>
    <definedName name="solver_ver" localSheetId="0" hidden="1">2</definedName>
    <definedName name="solver_ver" localSheetId="1" hidden="1">2</definedName>
    <definedName name="solver_ver" localSheetId="2" hidden="1">2</definedName>
    <definedName name="solver_ver" localSheetId="3" hidden="1">2</definedName>
    <definedName name="solver_ver" localSheetId="7" hidden="1">2</definedName>
    <definedName name="solver_ver" localSheetId="6" hidden="1">3</definedName>
    <definedName name="StudentPoints" localSheetId="7">'6.S5'!$K$18:$K$27</definedName>
    <definedName name="TotalClasses" localSheetId="7">'6.S5'!$G$18:$G$27</definedName>
    <definedName name="TotalContribution" localSheetId="0">'6.3a'!$F$11</definedName>
    <definedName name="TotalContribution" localSheetId="1">'6.4a'!$G$11</definedName>
    <definedName name="TotalContribution" localSheetId="2">'6.5a'!$H$12</definedName>
    <definedName name="TotalInClass" localSheetId="7">'6.S5'!$C$28:$F$28</definedName>
    <definedName name="TotalPoints" localSheetId="7">'6.S5'!$I$29</definedName>
    <definedName name="TotalProfit" localSheetId="4">'5.1a'!$F$11</definedName>
    <definedName name="TotalProfit" localSheetId="3">'6.6d'!$G$10</definedName>
    <definedName name="treeList" hidden="1">"11110000000000000000000000000000000000000000000000000000000000000000000000000000000000000000000000000000000000000000000000000000000000000000000000000000000000000000000000000000000000000000000000000000"</definedName>
    <definedName name="UnitProfit" localSheetId="4">'5.1a'!$B$3:$C$3</definedName>
    <definedName name="UnitProfit" localSheetId="3">'6.6d'!$B$2:$D$2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x:ext xmlns:x="http://schemas.openxmlformats.org/spreadsheetml/2006/main" xmlns:mx="http://schemas.microsoft.com/office/mac/excel/2008/main" uri="{7523E5D3-25F3-A5E0-1632-64F254C22452}">
      <mx:ArchID Flags="2"/>
    </x:ext>
  </extLst>
</workbook>
</file>

<file path=xl/calcChain.xml><?xml version="1.0" encoding="utf-8"?>
<calcChain xmlns="http://schemas.openxmlformats.org/spreadsheetml/2006/main">
  <c r="F11" i="29" l="1"/>
  <c r="D28" i="28"/>
  <c r="E28" i="28"/>
  <c r="F28" i="28"/>
  <c r="C28" i="28"/>
  <c r="I29" i="28"/>
  <c r="G19" i="28"/>
  <c r="G20" i="28"/>
  <c r="G21" i="28"/>
  <c r="G22" i="28"/>
  <c r="G23" i="28"/>
  <c r="G24" i="28"/>
  <c r="G25" i="28"/>
  <c r="G26" i="28"/>
  <c r="G27" i="28"/>
  <c r="G18" i="28"/>
  <c r="G10" i="18"/>
  <c r="E6" i="18"/>
  <c r="E7" i="18"/>
  <c r="E5" i="18"/>
  <c r="H12" i="17"/>
  <c r="F7" i="17"/>
  <c r="F8" i="17"/>
  <c r="F9" i="17"/>
  <c r="F6" i="17"/>
  <c r="G11" i="16"/>
  <c r="E7" i="16"/>
  <c r="E8" i="16"/>
  <c r="E6" i="16"/>
  <c r="F11" i="15"/>
  <c r="D7" i="15"/>
  <c r="D8" i="15"/>
  <c r="D6" i="15"/>
  <c r="D7" i="29"/>
  <c r="D6" i="29"/>
  <c r="K18" i="28"/>
  <c r="K19" i="28"/>
  <c r="K20" i="28"/>
  <c r="K21" i="28"/>
  <c r="K22" i="28"/>
  <c r="K23" i="28"/>
  <c r="K24" i="28"/>
  <c r="K25" i="28"/>
  <c r="K26" i="28"/>
  <c r="K27" i="28"/>
</calcChain>
</file>

<file path=xl/sharedStrings.xml><?xml version="1.0" encoding="utf-8"?>
<sst xmlns="http://schemas.openxmlformats.org/spreadsheetml/2006/main" count="244" uniqueCount="130">
  <si>
    <t>Available</t>
  </si>
  <si>
    <t>Contribution per unit</t>
  </si>
  <si>
    <t>Resource 1</t>
  </si>
  <si>
    <t>Resource 2</t>
  </si>
  <si>
    <t>Resource 3</t>
  </si>
  <si>
    <t>Resource</t>
  </si>
  <si>
    <t>Used</t>
  </si>
  <si>
    <t>Level of Activity</t>
  </si>
  <si>
    <t>Activity 1</t>
  </si>
  <si>
    <t>Activity 2</t>
  </si>
  <si>
    <t>Total Contribution</t>
  </si>
  <si>
    <t>Resource Usage</t>
  </si>
  <si>
    <t>per Unit of Activity</t>
  </si>
  <si>
    <t>Activity 3</t>
  </si>
  <si>
    <t>Activity 4</t>
  </si>
  <si>
    <t>Resource P</t>
  </si>
  <si>
    <t>Resource Q</t>
  </si>
  <si>
    <t>Resource R</t>
  </si>
  <si>
    <t>Resource S</t>
  </si>
  <si>
    <t>Resource A</t>
  </si>
  <si>
    <t>Resource B</t>
  </si>
  <si>
    <t>Resource C</t>
  </si>
  <si>
    <t>Product 1</t>
  </si>
  <si>
    <t>Product 2</t>
  </si>
  <si>
    <t>Product 3</t>
  </si>
  <si>
    <t>Milling machine</t>
  </si>
  <si>
    <t>Lathe</t>
  </si>
  <si>
    <t>Grinder</t>
  </si>
  <si>
    <t>Hours</t>
  </si>
  <si>
    <t>Machine Hours Used per Unit of Product</t>
  </si>
  <si>
    <t>Total Profit</t>
  </si>
  <si>
    <t>Unit Profit</t>
  </si>
  <si>
    <t>Sales Potential</t>
  </si>
  <si>
    <t>Production Rate</t>
  </si>
  <si>
    <t>(per week)</t>
  </si>
  <si>
    <t>Production</t>
  </si>
  <si>
    <t>&lt;=</t>
  </si>
  <si>
    <t>C11</t>
  </si>
  <si>
    <t>F11</t>
  </si>
  <si>
    <t>Capacity</t>
  </si>
  <si>
    <t>Total Points</t>
  </si>
  <si>
    <t>Total in Class</t>
  </si>
  <si>
    <t>=</t>
  </si>
  <si>
    <t>Jasmine</t>
  </si>
  <si>
    <t>Tony</t>
  </si>
  <si>
    <t>Haresh</t>
  </si>
  <si>
    <t>Carlos</t>
  </si>
  <si>
    <t>Liz</t>
  </si>
  <si>
    <t>Susan</t>
  </si>
  <si>
    <t>Eric</t>
  </si>
  <si>
    <t>Alicia</t>
  </si>
  <si>
    <t>Fred</t>
  </si>
  <si>
    <t>Hyun</t>
  </si>
  <si>
    <t>Points</t>
  </si>
  <si>
    <t>to Take</t>
  </si>
  <si>
    <t>Classes</t>
  </si>
  <si>
    <t>Marketing</t>
  </si>
  <si>
    <t>Management</t>
  </si>
  <si>
    <t>Finance</t>
  </si>
  <si>
    <t>Science</t>
  </si>
  <si>
    <t>Assignment</t>
  </si>
  <si>
    <t>Student</t>
  </si>
  <si>
    <t>Total</t>
  </si>
  <si>
    <t>Operations</t>
  </si>
  <si>
    <t>I29</t>
  </si>
  <si>
    <t>TotalPoints</t>
  </si>
  <si>
    <t>C28:F28</t>
  </si>
  <si>
    <t>TotalInClass</t>
  </si>
  <si>
    <t>G18:G27</t>
  </si>
  <si>
    <t>TotalClasses</t>
  </si>
  <si>
    <t>K18:K27</t>
  </si>
  <si>
    <t>StudentPoints</t>
  </si>
  <si>
    <t>C5:F14</t>
  </si>
  <si>
    <t>I18:I27</t>
  </si>
  <si>
    <t>ClassesToTake</t>
  </si>
  <si>
    <t>C30:F30</t>
  </si>
  <si>
    <t>C18:F27</t>
  </si>
  <si>
    <t>Cells</t>
  </si>
  <si>
    <t>Range Name</t>
  </si>
  <si>
    <t>Bidding for Classes</t>
  </si>
  <si>
    <t>Family</t>
  </si>
  <si>
    <t>Classy</t>
  </si>
  <si>
    <t>Thrillseeker</t>
  </si>
  <si>
    <t>Cruiser</t>
  </si>
  <si>
    <t>Resources</t>
  </si>
  <si>
    <t>ClassyCruisers</t>
  </si>
  <si>
    <t>Resource Requirements</t>
  </si>
  <si>
    <t>Demand</t>
  </si>
  <si>
    <t>C13</t>
  </si>
  <si>
    <t>Labor Hours</t>
  </si>
  <si>
    <t>B11:C11</t>
  </si>
  <si>
    <t>Doors</t>
  </si>
  <si>
    <t>ResourcesAvailable</t>
  </si>
  <si>
    <t>F6:F7</t>
  </si>
  <si>
    <t>ResourcesUsed</t>
  </si>
  <si>
    <t>D6:D7</t>
  </si>
  <si>
    <t>TotalProfit</t>
  </si>
  <si>
    <t>UnitProfit</t>
  </si>
  <si>
    <t>B3:C3</t>
  </si>
  <si>
    <t>Parameter Analysis for Thrillseeker Profit Change (What-if Analysis)</t>
  </si>
  <si>
    <t>Thrill Seeker Profit</t>
  </si>
  <si>
    <t>B11-Thrillseeker</t>
  </si>
  <si>
    <t>C11-Classycruiser</t>
  </si>
  <si>
    <t>Microsoft Excel 16.78 Sensitivity Report</t>
  </si>
  <si>
    <t>Variable Cells</t>
  </si>
  <si>
    <t>Cell</t>
  </si>
  <si>
    <t>Name</t>
  </si>
  <si>
    <t>Final</t>
  </si>
  <si>
    <t>Value</t>
  </si>
  <si>
    <t>Reduced</t>
  </si>
  <si>
    <t>Cost</t>
  </si>
  <si>
    <t>Objective</t>
  </si>
  <si>
    <t>Coefficient</t>
  </si>
  <si>
    <t>Allowable</t>
  </si>
  <si>
    <t>Increase</t>
  </si>
  <si>
    <t>Decrease</t>
  </si>
  <si>
    <t>Constraints</t>
  </si>
  <si>
    <t>Shadow</t>
  </si>
  <si>
    <t>Price</t>
  </si>
  <si>
    <t>Constraint</t>
  </si>
  <si>
    <t>R.H. Side</t>
  </si>
  <si>
    <t>Worksheet: [Homework #4.xlsx]5.1a</t>
  </si>
  <si>
    <t>Report Created: 11/12/23 1:24:16 PM</t>
  </si>
  <si>
    <t>$B$11</t>
  </si>
  <si>
    <t>Production Thrillseeker</t>
  </si>
  <si>
    <t>$C$11</t>
  </si>
  <si>
    <t>$D$6</t>
  </si>
  <si>
    <t>Labor Hours Used</t>
  </si>
  <si>
    <t>$D$7</t>
  </si>
  <si>
    <t>Doors 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</si>
</sst>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&quot;$&quot;#,##0"/>
    <numFmt numFmtId="166" formatCode="&quot;$&quot;#,##0.00"/>
    <numFmt numFmtId="167" formatCode="_(* #,##0_);_(* \(#,##0\);_(* &quot;-&quot;??_);_(@_)"/>
    <numFmt numFmtId="168" formatCode="_(&quot;$&quot;* #,##0_);_(&quot;$&quot;* \(#,##0\);_(&quot;$&quot;* &quot;-&quot;??_);_(@_)"/>
  </numFmts>
  <fonts count="13" x14ac:knownFonts="1">
    <font>
      <sz val="10"/>
      <name val="Geneva"/>
    </font>
    <font>
      <sz val="10"/>
      <name val="Geneva"/>
      <family val="2"/>
    </font>
    <font>
      <sz val="10"/>
      <name val="Arial"/>
      <family val="2"/>
    </font>
    <font>
      <sz val="9"/>
      <name val="Geneva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name val="Calibri"/>
      <family val="2"/>
    </font>
    <font>
      <sz val="10"/>
      <name val="Calibri"/>
      <family val="2"/>
    </font>
    <font>
      <sz val="12"/>
      <color rgb="FFFFFFFF"/>
      <name val="Arial"/>
      <family val="2"/>
    </font>
    <font>
      <b/>
      <sz val="10"/>
      <name val="Geneva"/>
      <family val="2"/>
    </font>
    <font>
      <b/>
      <sz val="10"/>
      <color indexed="18"/>
      <name val="Geneva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23"/>
      </top>
      <bottom/>
      <diagonal/>
    </border>
    <border>
      <left/>
      <right/>
      <top/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/>
    <xf numFmtId="165" fontId="2" fillId="0" borderId="0" xfId="0" applyNumberFormat="1" applyFont="1" applyAlignment="1">
      <alignment horizontal="center"/>
    </xf>
    <xf numFmtId="44" fontId="2" fillId="0" borderId="0" xfId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166" fontId="2" fillId="4" borderId="4" xfId="1" applyNumberFormat="1" applyFont="1" applyFill="1" applyBorder="1" applyAlignment="1">
      <alignment horizontal="center"/>
    </xf>
    <xf numFmtId="165" fontId="2" fillId="2" borderId="0" xfId="0" applyNumberFormat="1" applyFont="1" applyFill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3" fontId="2" fillId="2" borderId="0" xfId="0" applyNumberFormat="1" applyFont="1" applyFill="1" applyAlignment="1">
      <alignment horizontal="center"/>
    </xf>
    <xf numFmtId="164" fontId="2" fillId="3" borderId="2" xfId="0" applyNumberFormat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4" fillId="5" borderId="0" xfId="2" applyFont="1" applyFill="1" applyAlignment="1">
      <alignment horizontal="center"/>
    </xf>
    <xf numFmtId="0" fontId="4" fillId="0" borderId="0" xfId="2" applyFont="1" applyAlignment="1">
      <alignment horizontal="right"/>
    </xf>
    <xf numFmtId="0" fontId="4" fillId="4" borderId="4" xfId="2" applyFont="1" applyFill="1" applyBorder="1" applyAlignment="1">
      <alignment horizontal="center"/>
    </xf>
    <xf numFmtId="0" fontId="4" fillId="3" borderId="5" xfId="2" applyFont="1" applyFill="1" applyBorder="1" applyAlignment="1">
      <alignment horizontal="center"/>
    </xf>
    <xf numFmtId="0" fontId="4" fillId="3" borderId="6" xfId="2" applyFont="1" applyFill="1" applyBorder="1" applyAlignment="1">
      <alignment horizontal="center"/>
    </xf>
    <xf numFmtId="0" fontId="4" fillId="3" borderId="7" xfId="2" applyFont="1" applyFill="1" applyBorder="1" applyAlignment="1">
      <alignment horizontal="center"/>
    </xf>
    <xf numFmtId="0" fontId="4" fillId="3" borderId="8" xfId="2" applyFont="1" applyFill="1" applyBorder="1" applyAlignment="1">
      <alignment horizontal="center"/>
    </xf>
    <xf numFmtId="0" fontId="4" fillId="3" borderId="0" xfId="2" applyFont="1" applyFill="1" applyAlignment="1">
      <alignment horizontal="center"/>
    </xf>
    <xf numFmtId="0" fontId="4" fillId="3" borderId="9" xfId="2" applyFont="1" applyFill="1" applyBorder="1" applyAlignment="1">
      <alignment horizontal="center"/>
    </xf>
    <xf numFmtId="0" fontId="4" fillId="3" borderId="10" xfId="2" applyFont="1" applyFill="1" applyBorder="1" applyAlignment="1">
      <alignment horizontal="center"/>
    </xf>
    <xf numFmtId="0" fontId="4" fillId="3" borderId="11" xfId="2" applyFont="1" applyFill="1" applyBorder="1" applyAlignment="1">
      <alignment horizontal="center"/>
    </xf>
    <xf numFmtId="0" fontId="4" fillId="3" borderId="12" xfId="2" applyFont="1" applyFill="1" applyBorder="1" applyAlignment="1">
      <alignment horizontal="center"/>
    </xf>
    <xf numFmtId="0" fontId="5" fillId="0" borderId="0" xfId="2" applyFont="1" applyAlignment="1">
      <alignment horizontal="center"/>
    </xf>
    <xf numFmtId="0" fontId="4" fillId="6" borderId="13" xfId="2" applyFont="1" applyFill="1" applyBorder="1" applyAlignment="1">
      <alignment horizontal="left"/>
    </xf>
    <xf numFmtId="0" fontId="4" fillId="6" borderId="14" xfId="2" applyFont="1" applyFill="1" applyBorder="1" applyAlignment="1">
      <alignment horizontal="left"/>
    </xf>
    <xf numFmtId="0" fontId="4" fillId="6" borderId="15" xfId="2" applyFont="1" applyFill="1" applyBorder="1" applyAlignment="1">
      <alignment horizontal="left"/>
    </xf>
    <xf numFmtId="0" fontId="4" fillId="6" borderId="16" xfId="2" applyFont="1" applyFill="1" applyBorder="1" applyAlignment="1">
      <alignment horizontal="left"/>
    </xf>
    <xf numFmtId="0" fontId="5" fillId="6" borderId="17" xfId="2" applyFont="1" applyFill="1" applyBorder="1" applyAlignment="1">
      <alignment horizontal="left"/>
    </xf>
    <xf numFmtId="0" fontId="5" fillId="6" borderId="18" xfId="2" applyFont="1" applyFill="1" applyBorder="1" applyAlignment="1">
      <alignment horizontal="left"/>
    </xf>
    <xf numFmtId="0" fontId="5" fillId="0" borderId="0" xfId="2" applyFont="1" applyAlignment="1">
      <alignment horizontal="left"/>
    </xf>
    <xf numFmtId="0" fontId="6" fillId="0" borderId="0" xfId="2" applyFont="1" applyAlignment="1">
      <alignment horizontal="left"/>
    </xf>
    <xf numFmtId="0" fontId="2" fillId="0" borderId="0" xfId="2" applyFont="1"/>
    <xf numFmtId="0" fontId="2" fillId="0" borderId="0" xfId="2" applyFont="1" applyAlignment="1">
      <alignment horizontal="center"/>
    </xf>
    <xf numFmtId="0" fontId="2" fillId="0" borderId="0" xfId="2" applyFont="1" applyAlignment="1">
      <alignment horizontal="right"/>
    </xf>
    <xf numFmtId="165" fontId="2" fillId="2" borderId="0" xfId="2" applyNumberFormat="1" applyFont="1" applyFill="1" applyAlignment="1">
      <alignment horizontal="center"/>
    </xf>
    <xf numFmtId="0" fontId="7" fillId="7" borderId="18" xfId="2" applyFont="1" applyFill="1" applyBorder="1" applyAlignment="1">
      <alignment horizontal="left"/>
    </xf>
    <xf numFmtId="0" fontId="7" fillId="7" borderId="17" xfId="2" applyFont="1" applyFill="1" applyBorder="1" applyAlignment="1">
      <alignment horizontal="left"/>
    </xf>
    <xf numFmtId="0" fontId="2" fillId="7" borderId="16" xfId="2" applyFont="1" applyFill="1" applyBorder="1" applyAlignment="1">
      <alignment horizontal="left"/>
    </xf>
    <xf numFmtId="0" fontId="2" fillId="7" borderId="15" xfId="2" applyFont="1" applyFill="1" applyBorder="1" applyAlignment="1">
      <alignment horizontal="left"/>
    </xf>
    <xf numFmtId="0" fontId="2" fillId="2" borderId="0" xfId="2" applyFont="1" applyFill="1" applyAlignment="1">
      <alignment horizontal="center"/>
    </xf>
    <xf numFmtId="3" fontId="2" fillId="0" borderId="0" xfId="2" applyNumberFormat="1" applyFont="1" applyAlignment="1">
      <alignment horizontal="center"/>
    </xf>
    <xf numFmtId="3" fontId="2" fillId="2" borderId="0" xfId="2" applyNumberFormat="1" applyFont="1" applyFill="1" applyAlignment="1">
      <alignment horizontal="center"/>
    </xf>
    <xf numFmtId="0" fontId="2" fillId="7" borderId="14" xfId="2" applyFont="1" applyFill="1" applyBorder="1" applyAlignment="1">
      <alignment horizontal="left"/>
    </xf>
    <xf numFmtId="0" fontId="2" fillId="7" borderId="13" xfId="2" applyFont="1" applyFill="1" applyBorder="1" applyAlignment="1">
      <alignment horizontal="left"/>
    </xf>
    <xf numFmtId="3" fontId="2" fillId="3" borderId="1" xfId="2" applyNumberFormat="1" applyFont="1" applyFill="1" applyBorder="1" applyAlignment="1">
      <alignment horizontal="center"/>
    </xf>
    <xf numFmtId="3" fontId="2" fillId="3" borderId="3" xfId="2" applyNumberFormat="1" applyFont="1" applyFill="1" applyBorder="1" applyAlignment="1">
      <alignment horizontal="center"/>
    </xf>
    <xf numFmtId="165" fontId="2" fillId="4" borderId="4" xfId="2" applyNumberFormat="1" applyFont="1" applyFill="1" applyBorder="1" applyAlignment="1">
      <alignment horizontal="center"/>
    </xf>
    <xf numFmtId="0" fontId="8" fillId="0" borderId="0" xfId="2" applyFont="1"/>
    <xf numFmtId="0" fontId="3" fillId="0" borderId="0" xfId="2"/>
    <xf numFmtId="0" fontId="9" fillId="0" borderId="0" xfId="2" quotePrefix="1" applyFont="1" applyAlignment="1">
      <alignment horizontal="center"/>
    </xf>
    <xf numFmtId="0" fontId="9" fillId="0" borderId="0" xfId="2" applyFont="1" applyAlignment="1">
      <alignment horizontal="center"/>
    </xf>
    <xf numFmtId="37" fontId="9" fillId="0" borderId="0" xfId="3" applyNumberFormat="1" applyFont="1"/>
    <xf numFmtId="167" fontId="9" fillId="0" borderId="0" xfId="4" applyNumberFormat="1" applyFont="1"/>
    <xf numFmtId="168" fontId="9" fillId="0" borderId="0" xfId="3" quotePrefix="1" applyNumberFormat="1" applyFont="1"/>
    <xf numFmtId="168" fontId="9" fillId="0" borderId="0" xfId="3" applyNumberFormat="1" applyFont="1"/>
    <xf numFmtId="0" fontId="10" fillId="0" borderId="0" xfId="0" applyFont="1"/>
    <xf numFmtId="0" fontId="1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2" applyFont="1" applyAlignment="1">
      <alignment horizontal="center"/>
    </xf>
    <xf numFmtId="0" fontId="0" fillId="0" borderId="21" xfId="0" applyFill="1" applyBorder="1" applyAlignment="1"/>
    <xf numFmtId="0" fontId="0" fillId="0" borderId="22" xfId="0" applyFill="1" applyBorder="1" applyAlignment="1"/>
    <xf numFmtId="0" fontId="12" fillId="0" borderId="19" xfId="0" applyFont="1" applyFill="1" applyBorder="1" applyAlignment="1">
      <alignment horizontal="center"/>
    </xf>
    <xf numFmtId="0" fontId="12" fillId="0" borderId="20" xfId="0" applyFont="1" applyFill="1" applyBorder="1" applyAlignment="1">
      <alignment horizontal="center"/>
    </xf>
  </cellXfs>
  <cellStyles count="5">
    <cellStyle name="Comma 2" xfId="4" xr:uid="{6467CBAA-449D-4A0D-A3D8-6964AECC3FB3}"/>
    <cellStyle name="Currency" xfId="1" builtinId="4"/>
    <cellStyle name="Currency 2" xfId="3" xr:uid="{553AD4E0-3446-4105-8943-65D41855433B}"/>
    <cellStyle name="Normal" xfId="0" builtinId="0"/>
    <cellStyle name="Normal 2" xfId="2" xr:uid="{07F1FE19-BAF1-46CE-ACA3-205DCE5498F5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8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7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7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5" formatCode="#,##0_);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mware-host/Shared%20Folders/.host/Shared%20Folders/%20Mark/QM501Y/Class%20Notes/18%20Queueing%20Applications/Q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ample #1"/>
      <sheetName val="Example #2"/>
      <sheetName val="McDonalds"/>
      <sheetName val="Wendys"/>
      <sheetName val="Telephone"/>
      <sheetName val="Specific"/>
      <sheetName val="General"/>
      <sheetName val="LL Bean"/>
      <sheetName val="LL Bean F"/>
      <sheetName val="Intro"/>
      <sheetName val="MMs"/>
      <sheetName val="finite queue length"/>
      <sheetName val="finite population"/>
      <sheetName val="MG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C083E3F-55E3-4938-83F3-459A8B4519D2}" name="Table3" displayName="Table3" ref="B3:E13" totalsRowShown="0" headerRowDxfId="5" dataDxfId="4">
  <tableColumns count="4">
    <tableColumn id="1" xr3:uid="{677E2E81-1000-4F1A-BA85-C26A2FA7A9D4}" name="Thrill Seeker Profit" dataDxfId="3"/>
    <tableColumn id="2" xr3:uid="{9F7F0C88-1AF9-4DC1-88E8-4646AC1AA65C}" name="B11-Thrillseeker" dataDxfId="2"/>
    <tableColumn id="3" xr3:uid="{5FD5B9F2-2E6F-4E45-B328-DF45430D01CE}" name="C11-Classycruiser" dataDxfId="1"/>
    <tableColumn id="4" xr3:uid="{33163451-E37D-4691-AE6B-ED089C64B328}" name="Total Profit" dataDxfId="0" dataCellStyle="Currency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X1000"/>
  <sheetViews>
    <sheetView workbookViewId="0">
      <selection activeCell="B11" sqref="B11"/>
    </sheetView>
  </sheetViews>
  <sheetFormatPr baseColWidth="10" defaultColWidth="10.7109375" defaultRowHeight="13" x14ac:dyDescent="0.15"/>
  <cols>
    <col min="1" max="1" width="17.85546875" style="1" bestFit="1" customWidth="1"/>
    <col min="2" max="2" width="10" style="3" customWidth="1"/>
    <col min="3" max="3" width="9.7109375" style="3" customWidth="1"/>
    <col min="4" max="4" width="8.85546875" style="3" bestFit="1" customWidth="1"/>
    <col min="5" max="5" width="2.7109375" style="3" bestFit="1" customWidth="1"/>
    <col min="6" max="6" width="15.5703125" style="3" bestFit="1" customWidth="1"/>
    <col min="7" max="16384" width="10.7109375" style="3"/>
  </cols>
  <sheetData>
    <row r="1" spans="1:6" x14ac:dyDescent="0.15">
      <c r="B1" s="2" t="s">
        <v>8</v>
      </c>
      <c r="C1" s="2" t="s">
        <v>9</v>
      </c>
    </row>
    <row r="2" spans="1:6" x14ac:dyDescent="0.15">
      <c r="A2" s="1" t="s">
        <v>1</v>
      </c>
      <c r="B2" s="10">
        <v>20</v>
      </c>
      <c r="C2" s="10">
        <v>30</v>
      </c>
    </row>
    <row r="3" spans="1:6" x14ac:dyDescent="0.15">
      <c r="B3" s="4"/>
      <c r="C3" s="4"/>
    </row>
    <row r="4" spans="1:6" x14ac:dyDescent="0.15">
      <c r="B4" s="63" t="s">
        <v>11</v>
      </c>
      <c r="C4" s="64"/>
      <c r="D4" s="2" t="s">
        <v>5</v>
      </c>
      <c r="E4" s="2"/>
      <c r="F4" s="2" t="s">
        <v>5</v>
      </c>
    </row>
    <row r="5" spans="1:6" x14ac:dyDescent="0.15">
      <c r="B5" s="63" t="s">
        <v>12</v>
      </c>
      <c r="C5" s="63"/>
      <c r="D5" s="2" t="s">
        <v>6</v>
      </c>
      <c r="E5" s="2"/>
      <c r="F5" s="2" t="s">
        <v>0</v>
      </c>
    </row>
    <row r="6" spans="1:6" x14ac:dyDescent="0.15">
      <c r="A6" s="1" t="s">
        <v>2</v>
      </c>
      <c r="B6" s="6">
        <v>2</v>
      </c>
      <c r="C6" s="6">
        <v>1</v>
      </c>
      <c r="D6" s="2">
        <f>SUMPRODUCT(B6:C6, LevelOfActivity)</f>
        <v>10</v>
      </c>
      <c r="E6" s="2" t="s">
        <v>36</v>
      </c>
      <c r="F6" s="6">
        <v>10</v>
      </c>
    </row>
    <row r="7" spans="1:6" x14ac:dyDescent="0.15">
      <c r="A7" s="1" t="s">
        <v>3</v>
      </c>
      <c r="B7" s="6">
        <v>3</v>
      </c>
      <c r="C7" s="6">
        <v>3</v>
      </c>
      <c r="D7" s="2">
        <f>SUMPRODUCT(B7:C7, LevelOfActivity)</f>
        <v>20</v>
      </c>
      <c r="E7" s="2" t="s">
        <v>36</v>
      </c>
      <c r="F7" s="6">
        <v>20</v>
      </c>
    </row>
    <row r="8" spans="1:6" x14ac:dyDescent="0.15">
      <c r="A8" s="1" t="s">
        <v>4</v>
      </c>
      <c r="B8" s="6">
        <v>2</v>
      </c>
      <c r="C8" s="6">
        <v>4</v>
      </c>
      <c r="D8" s="2">
        <f>SUMPRODUCT(B8:C8, LevelOfActivity)</f>
        <v>20</v>
      </c>
      <c r="E8" s="2" t="s">
        <v>36</v>
      </c>
      <c r="F8" s="6">
        <v>20</v>
      </c>
    </row>
    <row r="10" spans="1:6" ht="14" thickBot="1" x14ac:dyDescent="0.2">
      <c r="B10" s="2" t="s">
        <v>8</v>
      </c>
      <c r="C10" s="2" t="s">
        <v>9</v>
      </c>
      <c r="E10" s="5"/>
      <c r="F10" s="2" t="s">
        <v>10</v>
      </c>
    </row>
    <row r="11" spans="1:6" ht="14" thickBot="1" x14ac:dyDescent="0.2">
      <c r="A11" s="1" t="s">
        <v>7</v>
      </c>
      <c r="B11" s="11">
        <v>3.333333333333333</v>
      </c>
      <c r="C11" s="12">
        <v>3.3333333333333335</v>
      </c>
      <c r="D11" s="2"/>
      <c r="E11" s="2"/>
      <c r="F11" s="9">
        <f>SUMPRODUCT(ContributionPerUnit, LevelOfActivity)</f>
        <v>166.66666666666666</v>
      </c>
    </row>
    <row r="1000" spans="648:648" ht="16" x14ac:dyDescent="0.2">
      <c r="XX1000" s="61">
        <v>82026</v>
      </c>
    </row>
  </sheetData>
  <mergeCells count="2">
    <mergeCell ref="B4:C4"/>
    <mergeCell ref="B5:C5"/>
  </mergeCells>
  <phoneticPr fontId="0"/>
  <printOptions headings="1" gridLines="1"/>
  <pageMargins left="0.75" right="0.75" top="1" bottom="1" header="0.5" footer="0.5"/>
  <pageSetup paperSize="0" orientation="landscape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X1000"/>
  <sheetViews>
    <sheetView workbookViewId="0">
      <selection activeCell="E8" sqref="E8"/>
    </sheetView>
  </sheetViews>
  <sheetFormatPr baseColWidth="10" defaultColWidth="10.7109375" defaultRowHeight="13" x14ac:dyDescent="0.15"/>
  <cols>
    <col min="1" max="1" width="17.85546875" style="1" bestFit="1" customWidth="1"/>
    <col min="2" max="4" width="10.42578125" style="3" customWidth="1"/>
    <col min="5" max="5" width="12" style="3" bestFit="1" customWidth="1"/>
    <col min="6" max="6" width="2.7109375" style="3" bestFit="1" customWidth="1"/>
    <col min="7" max="7" width="15.5703125" style="3" bestFit="1" customWidth="1"/>
    <col min="8" max="16384" width="10.7109375" style="3"/>
  </cols>
  <sheetData>
    <row r="1" spans="1:7" x14ac:dyDescent="0.15">
      <c r="B1" s="2" t="s">
        <v>8</v>
      </c>
      <c r="C1" s="2" t="s">
        <v>9</v>
      </c>
      <c r="D1" s="2" t="s">
        <v>13</v>
      </c>
    </row>
    <row r="2" spans="1:7" x14ac:dyDescent="0.15">
      <c r="A2" s="1" t="s">
        <v>1</v>
      </c>
      <c r="B2" s="10">
        <v>50</v>
      </c>
      <c r="C2" s="10">
        <v>40</v>
      </c>
      <c r="D2" s="10">
        <v>70</v>
      </c>
    </row>
    <row r="3" spans="1:7" x14ac:dyDescent="0.15">
      <c r="B3" s="4"/>
      <c r="C3" s="4"/>
      <c r="D3" s="4"/>
    </row>
    <row r="4" spans="1:7" x14ac:dyDescent="0.15">
      <c r="C4" s="2" t="s">
        <v>11</v>
      </c>
      <c r="E4" s="2" t="s">
        <v>5</v>
      </c>
      <c r="F4" s="2"/>
      <c r="G4" s="2" t="s">
        <v>5</v>
      </c>
    </row>
    <row r="5" spans="1:7" x14ac:dyDescent="0.15">
      <c r="C5" s="2" t="s">
        <v>12</v>
      </c>
      <c r="D5" s="2"/>
      <c r="E5" s="2" t="s">
        <v>6</v>
      </c>
      <c r="F5" s="2"/>
      <c r="G5" s="2" t="s">
        <v>0</v>
      </c>
    </row>
    <row r="6" spans="1:7" x14ac:dyDescent="0.15">
      <c r="A6" s="1" t="s">
        <v>19</v>
      </c>
      <c r="B6" s="6">
        <v>30</v>
      </c>
      <c r="C6" s="6">
        <v>20</v>
      </c>
      <c r="D6" s="6">
        <v>0</v>
      </c>
      <c r="E6" s="2">
        <f>SUMPRODUCT(B6:D6, LevelOfActivity)</f>
        <v>500.00000000000006</v>
      </c>
      <c r="F6" s="2" t="s">
        <v>36</v>
      </c>
      <c r="G6" s="6">
        <v>500</v>
      </c>
    </row>
    <row r="7" spans="1:7" x14ac:dyDescent="0.15">
      <c r="A7" s="1" t="s">
        <v>20</v>
      </c>
      <c r="B7" s="6">
        <v>0</v>
      </c>
      <c r="C7" s="6">
        <v>10</v>
      </c>
      <c r="D7" s="6">
        <v>40</v>
      </c>
      <c r="E7" s="2">
        <f>SUMPRODUCT(B7:D7, LevelOfActivity)</f>
        <v>600</v>
      </c>
      <c r="F7" s="2" t="s">
        <v>36</v>
      </c>
      <c r="G7" s="6">
        <v>600</v>
      </c>
    </row>
    <row r="8" spans="1:7" x14ac:dyDescent="0.15">
      <c r="A8" s="1" t="s">
        <v>21</v>
      </c>
      <c r="B8" s="6">
        <v>20</v>
      </c>
      <c r="C8" s="6">
        <v>20</v>
      </c>
      <c r="D8" s="6">
        <v>30</v>
      </c>
      <c r="E8" s="2">
        <f>SUMPRODUCT(B8:D8, LevelOfActivity)</f>
        <v>783.33333333333337</v>
      </c>
      <c r="F8" s="2" t="s">
        <v>36</v>
      </c>
      <c r="G8" s="13">
        <v>1000</v>
      </c>
    </row>
    <row r="10" spans="1:7" ht="14" thickBot="1" x14ac:dyDescent="0.2">
      <c r="B10" s="2" t="s">
        <v>8</v>
      </c>
      <c r="C10" s="2" t="s">
        <v>9</v>
      </c>
      <c r="D10" s="2" t="s">
        <v>13</v>
      </c>
      <c r="F10" s="5"/>
      <c r="G10" s="2" t="s">
        <v>10</v>
      </c>
    </row>
    <row r="11" spans="1:7" ht="14" thickBot="1" x14ac:dyDescent="0.2">
      <c r="A11" s="1" t="s">
        <v>7</v>
      </c>
      <c r="B11" s="11">
        <v>16.666666666666668</v>
      </c>
      <c r="C11" s="7">
        <v>0</v>
      </c>
      <c r="D11" s="8">
        <v>15</v>
      </c>
      <c r="E11" s="2"/>
      <c r="F11" s="2"/>
      <c r="G11" s="9">
        <f>SUMPRODUCT(ContributionPerUnit, LevelOfActivity)</f>
        <v>1883.3333333333335</v>
      </c>
    </row>
    <row r="1000" spans="648:648" ht="16" x14ac:dyDescent="0.2">
      <c r="XX1000" s="61">
        <v>82026</v>
      </c>
    </row>
  </sheetData>
  <phoneticPr fontId="0"/>
  <printOptions headings="1" gridLines="1"/>
  <pageMargins left="0.75" right="0.75" top="1" bottom="1" header="0.5" footer="0.5"/>
  <pageSetup paperSize="0" orientation="landscape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X1000"/>
  <sheetViews>
    <sheetView workbookViewId="0">
      <selection activeCell="F12" sqref="F12"/>
    </sheetView>
  </sheetViews>
  <sheetFormatPr baseColWidth="10" defaultColWidth="10.7109375" defaultRowHeight="13" x14ac:dyDescent="0.15"/>
  <cols>
    <col min="1" max="1" width="17.85546875" style="1" bestFit="1" customWidth="1"/>
    <col min="2" max="5" width="10.28515625" style="3" customWidth="1"/>
    <col min="6" max="6" width="8.85546875" style="3" bestFit="1" customWidth="1"/>
    <col min="7" max="7" width="2.7109375" style="3" bestFit="1" customWidth="1"/>
    <col min="8" max="8" width="15.5703125" style="3" bestFit="1" customWidth="1"/>
    <col min="9" max="16384" width="10.7109375" style="3"/>
  </cols>
  <sheetData>
    <row r="1" spans="1:8" x14ac:dyDescent="0.15">
      <c r="B1" s="2" t="s">
        <v>8</v>
      </c>
      <c r="C1" s="2" t="s">
        <v>9</v>
      </c>
      <c r="D1" s="2" t="s">
        <v>13</v>
      </c>
      <c r="E1" s="2" t="s">
        <v>14</v>
      </c>
    </row>
    <row r="2" spans="1:8" x14ac:dyDescent="0.15">
      <c r="A2" s="1" t="s">
        <v>1</v>
      </c>
      <c r="B2" s="10">
        <v>11</v>
      </c>
      <c r="C2" s="10">
        <v>9</v>
      </c>
      <c r="D2" s="10">
        <v>8</v>
      </c>
      <c r="E2" s="10">
        <v>9</v>
      </c>
    </row>
    <row r="3" spans="1:8" x14ac:dyDescent="0.15">
      <c r="B3" s="4"/>
      <c r="C3" s="4"/>
      <c r="D3" s="4"/>
      <c r="E3" s="4"/>
    </row>
    <row r="4" spans="1:8" x14ac:dyDescent="0.15">
      <c r="C4" s="63" t="s">
        <v>11</v>
      </c>
      <c r="D4" s="63"/>
      <c r="F4" s="2" t="s">
        <v>5</v>
      </c>
      <c r="G4" s="2"/>
      <c r="H4" s="2" t="s">
        <v>5</v>
      </c>
    </row>
    <row r="5" spans="1:8" x14ac:dyDescent="0.15">
      <c r="C5" s="63" t="s">
        <v>12</v>
      </c>
      <c r="D5" s="63"/>
      <c r="E5" s="2"/>
      <c r="F5" s="2" t="s">
        <v>6</v>
      </c>
      <c r="G5" s="2"/>
      <c r="H5" s="2" t="s">
        <v>0</v>
      </c>
    </row>
    <row r="6" spans="1:8" x14ac:dyDescent="0.15">
      <c r="A6" s="1" t="s">
        <v>15</v>
      </c>
      <c r="B6" s="6">
        <v>3</v>
      </c>
      <c r="C6" s="6">
        <v>5</v>
      </c>
      <c r="D6" s="6">
        <v>-2</v>
      </c>
      <c r="E6" s="6">
        <v>4</v>
      </c>
      <c r="F6" s="2">
        <f>SUMPRODUCT(B6:E6, LevelOfActivity)</f>
        <v>400</v>
      </c>
      <c r="G6" s="2" t="s">
        <v>36</v>
      </c>
      <c r="H6" s="6">
        <v>400</v>
      </c>
    </row>
    <row r="7" spans="1:8" x14ac:dyDescent="0.15">
      <c r="A7" s="1" t="s">
        <v>16</v>
      </c>
      <c r="B7" s="6">
        <v>4</v>
      </c>
      <c r="C7" s="6">
        <v>-1</v>
      </c>
      <c r="D7" s="6">
        <v>3</v>
      </c>
      <c r="E7" s="6">
        <v>2</v>
      </c>
      <c r="F7" s="2">
        <f>SUMPRODUCT(B7:E7, LevelOfActivity)</f>
        <v>299.99999999999994</v>
      </c>
      <c r="G7" s="2" t="s">
        <v>36</v>
      </c>
      <c r="H7" s="6">
        <v>300</v>
      </c>
    </row>
    <row r="8" spans="1:8" x14ac:dyDescent="0.15">
      <c r="A8" s="1" t="s">
        <v>17</v>
      </c>
      <c r="B8" s="6">
        <v>6</v>
      </c>
      <c r="C8" s="6">
        <v>3</v>
      </c>
      <c r="D8" s="6">
        <v>2</v>
      </c>
      <c r="E8" s="6">
        <v>-1</v>
      </c>
      <c r="F8" s="2">
        <f>SUMPRODUCT(B8:E8, LevelOfActivity)</f>
        <v>399.99999999999983</v>
      </c>
      <c r="G8" s="2" t="s">
        <v>36</v>
      </c>
      <c r="H8" s="6">
        <v>400</v>
      </c>
    </row>
    <row r="9" spans="1:8" x14ac:dyDescent="0.15">
      <c r="A9" s="1" t="s">
        <v>18</v>
      </c>
      <c r="B9" s="6">
        <v>-2</v>
      </c>
      <c r="C9" s="6">
        <v>2</v>
      </c>
      <c r="D9" s="6">
        <v>5</v>
      </c>
      <c r="E9" s="6">
        <v>3</v>
      </c>
      <c r="F9" s="2">
        <f>SUMPRODUCT(B9:E9, LevelOfActivity)</f>
        <v>300</v>
      </c>
      <c r="G9" s="2" t="s">
        <v>36</v>
      </c>
      <c r="H9" s="6">
        <v>300</v>
      </c>
    </row>
    <row r="11" spans="1:8" ht="14" thickBot="1" x14ac:dyDescent="0.2">
      <c r="B11" s="2" t="s">
        <v>8</v>
      </c>
      <c r="C11" s="2" t="s">
        <v>9</v>
      </c>
      <c r="D11" s="2" t="s">
        <v>13</v>
      </c>
      <c r="E11" s="2" t="s">
        <v>14</v>
      </c>
      <c r="G11" s="5"/>
      <c r="H11" s="2" t="s">
        <v>10</v>
      </c>
    </row>
    <row r="12" spans="1:8" ht="14" thickBot="1" x14ac:dyDescent="0.2">
      <c r="A12" s="1" t="s">
        <v>7</v>
      </c>
      <c r="B12" s="11">
        <v>39.421338155515357</v>
      </c>
      <c r="C12" s="14">
        <v>41.952983725135617</v>
      </c>
      <c r="D12" s="14">
        <v>37.070524412296564</v>
      </c>
      <c r="E12" s="12">
        <v>36.52802893309223</v>
      </c>
      <c r="F12" s="2"/>
      <c r="G12" s="2"/>
      <c r="H12" s="9">
        <f>SUMPRODUCT(ContributionPerUnit, LevelOfActivity)</f>
        <v>1436.5280289330922</v>
      </c>
    </row>
    <row r="1000" spans="648:648" ht="16" x14ac:dyDescent="0.2">
      <c r="XX1000" s="61">
        <v>82026</v>
      </c>
    </row>
  </sheetData>
  <mergeCells count="2">
    <mergeCell ref="C4:D4"/>
    <mergeCell ref="C5:D5"/>
  </mergeCells>
  <phoneticPr fontId="0"/>
  <printOptions headings="1" gridLines="1"/>
  <pageMargins left="0.75" right="0.75" top="1" bottom="1" header="0.5" footer="0.5"/>
  <pageSetup paperSize="0" orientation="landscape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X1000"/>
  <sheetViews>
    <sheetView workbookViewId="0">
      <selection activeCell="G10" sqref="G10"/>
    </sheetView>
  </sheetViews>
  <sheetFormatPr baseColWidth="10" defaultColWidth="10.7109375" defaultRowHeight="13" x14ac:dyDescent="0.15"/>
  <cols>
    <col min="1" max="1" width="14.42578125" style="1" bestFit="1" customWidth="1"/>
    <col min="2" max="4" width="12.140625" style="3" customWidth="1"/>
    <col min="5" max="5" width="8.85546875" style="3" customWidth="1"/>
    <col min="6" max="6" width="2.7109375" style="3" bestFit="1" customWidth="1"/>
    <col min="7" max="7" width="12.42578125" style="3" bestFit="1" customWidth="1"/>
    <col min="8" max="16384" width="10.7109375" style="3"/>
  </cols>
  <sheetData>
    <row r="1" spans="1:7" x14ac:dyDescent="0.15">
      <c r="B1" s="2" t="s">
        <v>22</v>
      </c>
      <c r="C1" s="2" t="s">
        <v>23</v>
      </c>
      <c r="D1" s="2" t="s">
        <v>24</v>
      </c>
    </row>
    <row r="2" spans="1:7" x14ac:dyDescent="0.15">
      <c r="A2" s="1" t="s">
        <v>31</v>
      </c>
      <c r="B2" s="10">
        <v>50</v>
      </c>
      <c r="C2" s="10">
        <v>20</v>
      </c>
      <c r="D2" s="10">
        <v>25</v>
      </c>
    </row>
    <row r="3" spans="1:7" x14ac:dyDescent="0.15">
      <c r="E3" s="2" t="s">
        <v>28</v>
      </c>
      <c r="F3" s="2"/>
      <c r="G3" s="2" t="s">
        <v>28</v>
      </c>
    </row>
    <row r="4" spans="1:7" x14ac:dyDescent="0.15">
      <c r="C4" s="2" t="s">
        <v>29</v>
      </c>
      <c r="D4" s="2"/>
      <c r="E4" s="2" t="s">
        <v>6</v>
      </c>
      <c r="F4" s="2"/>
      <c r="G4" s="2" t="s">
        <v>0</v>
      </c>
    </row>
    <row r="5" spans="1:7" x14ac:dyDescent="0.15">
      <c r="A5" s="1" t="s">
        <v>25</v>
      </c>
      <c r="B5" s="6">
        <v>9</v>
      </c>
      <c r="C5" s="6">
        <v>3</v>
      </c>
      <c r="D5" s="6">
        <v>5</v>
      </c>
      <c r="E5" s="2">
        <f>SUMPRODUCT(B5:D5, ProductionRate)</f>
        <v>500</v>
      </c>
      <c r="F5" s="2" t="s">
        <v>36</v>
      </c>
      <c r="G5" s="6">
        <v>500</v>
      </c>
    </row>
    <row r="6" spans="1:7" x14ac:dyDescent="0.15">
      <c r="A6" s="1" t="s">
        <v>26</v>
      </c>
      <c r="B6" s="6">
        <v>5</v>
      </c>
      <c r="C6" s="6">
        <v>4</v>
      </c>
      <c r="D6" s="6">
        <v>0</v>
      </c>
      <c r="E6" s="2">
        <f>SUMPRODUCT(B6:D6, ProductionRate)</f>
        <v>350</v>
      </c>
      <c r="F6" s="2" t="s">
        <v>36</v>
      </c>
      <c r="G6" s="6">
        <v>350</v>
      </c>
    </row>
    <row r="7" spans="1:7" x14ac:dyDescent="0.15">
      <c r="A7" s="1" t="s">
        <v>27</v>
      </c>
      <c r="B7" s="6">
        <v>3</v>
      </c>
      <c r="C7" s="6">
        <v>0</v>
      </c>
      <c r="D7" s="6">
        <v>2</v>
      </c>
      <c r="E7" s="2">
        <f>SUMPRODUCT(B7:D7, ProductionRate)</f>
        <v>118.57142857142858</v>
      </c>
      <c r="F7" s="2" t="s">
        <v>36</v>
      </c>
      <c r="G7" s="6">
        <v>150</v>
      </c>
    </row>
    <row r="9" spans="1:7" ht="14" thickBot="1" x14ac:dyDescent="0.2">
      <c r="B9" s="2" t="s">
        <v>22</v>
      </c>
      <c r="C9" s="2" t="s">
        <v>23</v>
      </c>
      <c r="D9" s="2" t="s">
        <v>24</v>
      </c>
      <c r="F9" s="5"/>
      <c r="G9" s="2" t="s">
        <v>30</v>
      </c>
    </row>
    <row r="10" spans="1:7" ht="14" thickBot="1" x14ac:dyDescent="0.2">
      <c r="A10" s="1" t="s">
        <v>33</v>
      </c>
      <c r="B10" s="11">
        <v>26.190476190476193</v>
      </c>
      <c r="C10" s="14">
        <v>54.761904761904759</v>
      </c>
      <c r="D10" s="8">
        <v>20</v>
      </c>
      <c r="E10" s="2"/>
      <c r="F10" s="2"/>
      <c r="G10" s="9">
        <f>SUMPRODUCT(UnitProfit, ProductionRate)</f>
        <v>2904.7619047619046</v>
      </c>
    </row>
    <row r="11" spans="1:7" x14ac:dyDescent="0.15">
      <c r="A11" s="1" t="s">
        <v>34</v>
      </c>
      <c r="D11" s="2" t="s">
        <v>36</v>
      </c>
    </row>
    <row r="12" spans="1:7" x14ac:dyDescent="0.15">
      <c r="C12" s="1" t="s">
        <v>32</v>
      </c>
      <c r="D12" s="6">
        <v>20</v>
      </c>
    </row>
    <row r="1000" spans="648:648" ht="16" x14ac:dyDescent="0.2">
      <c r="XX1000" s="61">
        <v>82026</v>
      </c>
    </row>
  </sheetData>
  <phoneticPr fontId="0"/>
  <printOptions headings="1" gridLines="1"/>
  <pageMargins left="0.75" right="0.75" top="1" bottom="1" header="0.5" footer="0.5"/>
  <pageSetup paperSize="0" orientation="landscape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1A4C2-F148-481F-BF6D-6F3A07F8D29B}">
  <sheetPr>
    <pageSetUpPr fitToPage="1"/>
  </sheetPr>
  <dimension ref="A1:XX1000"/>
  <sheetViews>
    <sheetView tabSelected="1" workbookViewId="0">
      <selection activeCell="F11" sqref="F11"/>
    </sheetView>
  </sheetViews>
  <sheetFormatPr baseColWidth="10" defaultColWidth="10.85546875" defaultRowHeight="13" x14ac:dyDescent="0.15"/>
  <cols>
    <col min="1" max="1" width="11.5703125" style="39" customWidth="1"/>
    <col min="2" max="2" width="13.42578125" style="38" customWidth="1"/>
    <col min="3" max="3" width="13.85546875" style="38" customWidth="1"/>
    <col min="4" max="4" width="10.85546875" style="38" customWidth="1"/>
    <col min="5" max="5" width="3" style="38" bestFit="1" customWidth="1"/>
    <col min="6" max="6" width="14.42578125" style="38" customWidth="1"/>
    <col min="7" max="7" width="5.85546875" style="38" customWidth="1"/>
    <col min="8" max="8" width="19" style="38" bestFit="1" customWidth="1"/>
    <col min="9" max="9" width="8.85546875" style="38" customWidth="1"/>
    <col min="10" max="16384" width="10.85546875" style="38"/>
  </cols>
  <sheetData>
    <row r="1" spans="1:9" x14ac:dyDescent="0.15">
      <c r="A1" s="37"/>
      <c r="B1" s="38" t="s">
        <v>80</v>
      </c>
      <c r="C1" s="38" t="s">
        <v>81</v>
      </c>
    </row>
    <row r="2" spans="1:9" ht="14" thickBot="1" x14ac:dyDescent="0.2">
      <c r="B2" s="38" t="s">
        <v>82</v>
      </c>
      <c r="C2" s="38" t="s">
        <v>83</v>
      </c>
    </row>
    <row r="3" spans="1:9" ht="14" thickBot="1" x14ac:dyDescent="0.2">
      <c r="A3" s="39" t="s">
        <v>31</v>
      </c>
      <c r="B3" s="40">
        <v>3600</v>
      </c>
      <c r="C3" s="40">
        <v>5400</v>
      </c>
      <c r="H3" s="41" t="s">
        <v>78</v>
      </c>
      <c r="I3" s="42" t="s">
        <v>77</v>
      </c>
    </row>
    <row r="4" spans="1:9" x14ac:dyDescent="0.15">
      <c r="D4" s="38" t="s">
        <v>84</v>
      </c>
      <c r="F4" s="38" t="s">
        <v>84</v>
      </c>
      <c r="H4" s="43" t="s">
        <v>85</v>
      </c>
      <c r="I4" s="44" t="s">
        <v>37</v>
      </c>
    </row>
    <row r="5" spans="1:9" x14ac:dyDescent="0.15">
      <c r="B5" s="65" t="s">
        <v>86</v>
      </c>
      <c r="C5" s="65"/>
      <c r="D5" s="38" t="s">
        <v>6</v>
      </c>
      <c r="F5" s="38" t="s">
        <v>0</v>
      </c>
      <c r="H5" s="43" t="s">
        <v>87</v>
      </c>
      <c r="I5" s="44" t="s">
        <v>88</v>
      </c>
    </row>
    <row r="6" spans="1:9" x14ac:dyDescent="0.15">
      <c r="A6" s="39" t="s">
        <v>89</v>
      </c>
      <c r="B6" s="45">
        <v>6</v>
      </c>
      <c r="C6" s="45">
        <v>10.5</v>
      </c>
      <c r="D6" s="46">
        <f>SUMPRODUCT(B6:C6, Production)</f>
        <v>48000</v>
      </c>
      <c r="E6" s="38" t="s">
        <v>36</v>
      </c>
      <c r="F6" s="47">
        <v>48000</v>
      </c>
      <c r="H6" s="43" t="s">
        <v>35</v>
      </c>
      <c r="I6" s="44" t="s">
        <v>90</v>
      </c>
    </row>
    <row r="7" spans="1:9" x14ac:dyDescent="0.15">
      <c r="A7" s="39" t="s">
        <v>91</v>
      </c>
      <c r="B7" s="45">
        <v>4</v>
      </c>
      <c r="C7" s="45">
        <v>2</v>
      </c>
      <c r="D7" s="46">
        <f>SUMPRODUCT(B7:C7, Production)</f>
        <v>20000</v>
      </c>
      <c r="E7" s="38" t="s">
        <v>36</v>
      </c>
      <c r="F7" s="47">
        <v>20000</v>
      </c>
      <c r="H7" s="43" t="s">
        <v>92</v>
      </c>
      <c r="I7" s="44" t="s">
        <v>93</v>
      </c>
    </row>
    <row r="8" spans="1:9" x14ac:dyDescent="0.15">
      <c r="H8" s="43" t="s">
        <v>94</v>
      </c>
      <c r="I8" s="44" t="s">
        <v>95</v>
      </c>
    </row>
    <row r="9" spans="1:9" x14ac:dyDescent="0.15">
      <c r="B9" s="38" t="s">
        <v>80</v>
      </c>
      <c r="C9" s="38" t="s">
        <v>81</v>
      </c>
      <c r="H9" s="43" t="s">
        <v>96</v>
      </c>
      <c r="I9" s="44" t="s">
        <v>38</v>
      </c>
    </row>
    <row r="10" spans="1:9" ht="14" thickBot="1" x14ac:dyDescent="0.2">
      <c r="B10" s="38" t="s">
        <v>82</v>
      </c>
      <c r="C10" s="38" t="s">
        <v>83</v>
      </c>
      <c r="F10" s="38" t="s">
        <v>30</v>
      </c>
      <c r="H10" s="48" t="s">
        <v>97</v>
      </c>
      <c r="I10" s="49" t="s">
        <v>98</v>
      </c>
    </row>
    <row r="11" spans="1:9" ht="14" thickBot="1" x14ac:dyDescent="0.2">
      <c r="A11" s="39" t="s">
        <v>35</v>
      </c>
      <c r="B11" s="50">
        <v>3800</v>
      </c>
      <c r="C11" s="51">
        <v>2400</v>
      </c>
      <c r="F11" s="52">
        <f>SUMPRODUCT(UnitProfit, Production)</f>
        <v>26640000</v>
      </c>
    </row>
    <row r="12" spans="1:9" x14ac:dyDescent="0.15">
      <c r="C12" s="38" t="s">
        <v>36</v>
      </c>
    </row>
    <row r="13" spans="1:9" x14ac:dyDescent="0.15">
      <c r="A13" s="39" t="s">
        <v>87</v>
      </c>
      <c r="C13" s="47">
        <v>3500</v>
      </c>
    </row>
    <row r="1000" spans="648:648" ht="16" x14ac:dyDescent="0.2">
      <c r="XX1000" s="61">
        <v>82026</v>
      </c>
    </row>
  </sheetData>
  <mergeCells count="1">
    <mergeCell ref="B5:C5"/>
  </mergeCells>
  <printOptions headings="1" gridLines="1"/>
  <pageMargins left="0.75" right="0.75" top="1" bottom="1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1AAC4-128B-5645-8B3A-79E27E5C615C}">
  <dimension ref="A1:H16"/>
  <sheetViews>
    <sheetView showGridLines="0" workbookViewId="0">
      <selection sqref="A1:A3"/>
    </sheetView>
  </sheetViews>
  <sheetFormatPr baseColWidth="10" defaultRowHeight="14" x14ac:dyDescent="0.2"/>
  <cols>
    <col min="1" max="1" width="2.28515625" customWidth="1"/>
    <col min="2" max="2" width="6" bestFit="1" customWidth="1"/>
    <col min="3" max="3" width="16.5703125" bestFit="1" customWidth="1"/>
    <col min="4" max="4" width="6" bestFit="1" customWidth="1"/>
    <col min="5" max="5" width="7" bestFit="1" customWidth="1"/>
    <col min="6" max="6" width="9" bestFit="1" customWidth="1"/>
    <col min="7" max="7" width="7.85546875" bestFit="1" customWidth="1"/>
    <col min="8" max="8" width="12" bestFit="1" customWidth="1"/>
  </cols>
  <sheetData>
    <row r="1" spans="1:8" x14ac:dyDescent="0.2">
      <c r="A1" s="62" t="s">
        <v>103</v>
      </c>
    </row>
    <row r="2" spans="1:8" x14ac:dyDescent="0.2">
      <c r="A2" s="62" t="s">
        <v>121</v>
      </c>
    </row>
    <row r="3" spans="1:8" x14ac:dyDescent="0.2">
      <c r="A3" s="62" t="s">
        <v>122</v>
      </c>
    </row>
    <row r="6" spans="1:8" ht="15" thickBot="1" x14ac:dyDescent="0.25">
      <c r="A6" t="s">
        <v>104</v>
      </c>
    </row>
    <row r="7" spans="1:8" x14ac:dyDescent="0.2">
      <c r="B7" s="68"/>
      <c r="C7" s="68"/>
      <c r="D7" s="68" t="s">
        <v>107</v>
      </c>
      <c r="E7" s="68" t="s">
        <v>109</v>
      </c>
      <c r="F7" s="68" t="s">
        <v>111</v>
      </c>
      <c r="G7" s="68" t="s">
        <v>113</v>
      </c>
      <c r="H7" s="68" t="s">
        <v>113</v>
      </c>
    </row>
    <row r="8" spans="1:8" ht="15" thickBot="1" x14ac:dyDescent="0.25">
      <c r="B8" s="69" t="s">
        <v>105</v>
      </c>
      <c r="C8" s="69" t="s">
        <v>106</v>
      </c>
      <c r="D8" s="69" t="s">
        <v>108</v>
      </c>
      <c r="E8" s="69" t="s">
        <v>110</v>
      </c>
      <c r="F8" s="69" t="s">
        <v>112</v>
      </c>
      <c r="G8" s="69" t="s">
        <v>114</v>
      </c>
      <c r="H8" s="69" t="s">
        <v>115</v>
      </c>
    </row>
    <row r="9" spans="1:8" x14ac:dyDescent="0.2">
      <c r="B9" s="66" t="s">
        <v>123</v>
      </c>
      <c r="C9" s="66" t="s">
        <v>124</v>
      </c>
      <c r="D9" s="66">
        <v>3800</v>
      </c>
      <c r="E9" s="66">
        <v>0</v>
      </c>
      <c r="F9" s="66">
        <v>3600</v>
      </c>
      <c r="G9" s="66">
        <v>7199.9999999999982</v>
      </c>
      <c r="H9" s="66">
        <v>514.28571428571422</v>
      </c>
    </row>
    <row r="10" spans="1:8" ht="15" thickBot="1" x14ac:dyDescent="0.25">
      <c r="B10" s="67" t="s">
        <v>125</v>
      </c>
      <c r="C10" s="67" t="s">
        <v>85</v>
      </c>
      <c r="D10" s="67">
        <v>2400</v>
      </c>
      <c r="E10" s="67">
        <v>0</v>
      </c>
      <c r="F10" s="67">
        <v>5400</v>
      </c>
      <c r="G10" s="67">
        <v>900</v>
      </c>
      <c r="H10" s="67">
        <v>3600</v>
      </c>
    </row>
    <row r="12" spans="1:8" ht="15" thickBot="1" x14ac:dyDescent="0.25">
      <c r="A12" t="s">
        <v>116</v>
      </c>
    </row>
    <row r="13" spans="1:8" x14ac:dyDescent="0.2">
      <c r="B13" s="68"/>
      <c r="C13" s="68"/>
      <c r="D13" s="68" t="s">
        <v>107</v>
      </c>
      <c r="E13" s="68" t="s">
        <v>117</v>
      </c>
      <c r="F13" s="68" t="s">
        <v>119</v>
      </c>
      <c r="G13" s="68" t="s">
        <v>113</v>
      </c>
      <c r="H13" s="68" t="s">
        <v>113</v>
      </c>
    </row>
    <row r="14" spans="1:8" ht="15" thickBot="1" x14ac:dyDescent="0.25">
      <c r="B14" s="69" t="s">
        <v>105</v>
      </c>
      <c r="C14" s="69" t="s">
        <v>106</v>
      </c>
      <c r="D14" s="69" t="s">
        <v>108</v>
      </c>
      <c r="E14" s="69" t="s">
        <v>118</v>
      </c>
      <c r="F14" s="69" t="s">
        <v>120</v>
      </c>
      <c r="G14" s="69" t="s">
        <v>114</v>
      </c>
      <c r="H14" s="69" t="s">
        <v>115</v>
      </c>
    </row>
    <row r="15" spans="1:8" x14ac:dyDescent="0.2">
      <c r="B15" s="66" t="s">
        <v>126</v>
      </c>
      <c r="C15" s="66" t="s">
        <v>127</v>
      </c>
      <c r="D15" s="66">
        <v>48000</v>
      </c>
      <c r="E15" s="66">
        <v>480</v>
      </c>
      <c r="F15" s="66">
        <v>48000</v>
      </c>
      <c r="G15" s="66">
        <v>8250</v>
      </c>
      <c r="H15" s="66">
        <v>18000</v>
      </c>
    </row>
    <row r="16" spans="1:8" ht="15" thickBot="1" x14ac:dyDescent="0.25">
      <c r="B16" s="67" t="s">
        <v>128</v>
      </c>
      <c r="C16" s="67" t="s">
        <v>129</v>
      </c>
      <c r="D16" s="67">
        <v>20000</v>
      </c>
      <c r="E16" s="67">
        <v>180</v>
      </c>
      <c r="F16" s="67">
        <v>20000</v>
      </c>
      <c r="G16" s="67">
        <v>12000</v>
      </c>
      <c r="H16" s="67">
        <v>5500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AD748-1A80-4165-8FA0-DB1CF0F799A1}">
  <dimension ref="A1:XX1000"/>
  <sheetViews>
    <sheetView workbookViewId="0">
      <selection activeCell="E12" sqref="E12"/>
    </sheetView>
  </sheetViews>
  <sheetFormatPr baseColWidth="10" defaultColWidth="9.140625" defaultRowHeight="13" x14ac:dyDescent="0.2"/>
  <cols>
    <col min="1" max="1" width="9.140625" style="54"/>
    <col min="2" max="2" width="20.140625" style="54" bestFit="1" customWidth="1"/>
    <col min="3" max="3" width="16.140625" style="54" bestFit="1" customWidth="1"/>
    <col min="4" max="4" width="16.85546875" style="54" bestFit="1" customWidth="1"/>
    <col min="5" max="5" width="14.5703125" style="54" bestFit="1" customWidth="1"/>
    <col min="6" max="16384" width="9.140625" style="54"/>
  </cols>
  <sheetData>
    <row r="1" spans="1:5" ht="16" x14ac:dyDescent="0.2">
      <c r="A1" s="53" t="s">
        <v>99</v>
      </c>
    </row>
    <row r="3" spans="1:5" ht="14" x14ac:dyDescent="0.2">
      <c r="B3" s="55" t="s">
        <v>100</v>
      </c>
      <c r="C3" s="56" t="s">
        <v>101</v>
      </c>
      <c r="D3" s="56" t="s">
        <v>102</v>
      </c>
      <c r="E3" s="55" t="s">
        <v>30</v>
      </c>
    </row>
    <row r="4" spans="1:5" ht="14" x14ac:dyDescent="0.2">
      <c r="B4" s="57">
        <v>3000</v>
      </c>
      <c r="C4" s="58">
        <v>1875</v>
      </c>
      <c r="D4" s="58">
        <v>3500</v>
      </c>
      <c r="E4" s="59">
        <v>24525000</v>
      </c>
    </row>
    <row r="5" spans="1:5" ht="14" x14ac:dyDescent="0.2">
      <c r="B5" s="57">
        <v>3500</v>
      </c>
      <c r="C5" s="58">
        <v>3800</v>
      </c>
      <c r="D5" s="58">
        <v>2400</v>
      </c>
      <c r="E5" s="60">
        <v>26260000</v>
      </c>
    </row>
    <row r="6" spans="1:5" ht="14" x14ac:dyDescent="0.2">
      <c r="B6" s="57">
        <v>4000</v>
      </c>
      <c r="C6" s="58">
        <v>3800</v>
      </c>
      <c r="D6" s="58">
        <v>2400</v>
      </c>
      <c r="E6" s="60">
        <v>28160000</v>
      </c>
    </row>
    <row r="7" spans="1:5" ht="14" x14ac:dyDescent="0.2">
      <c r="B7" s="57">
        <v>4500</v>
      </c>
      <c r="C7" s="58">
        <v>3800</v>
      </c>
      <c r="D7" s="58">
        <v>2400</v>
      </c>
      <c r="E7" s="60">
        <v>30060000</v>
      </c>
    </row>
    <row r="8" spans="1:5" ht="14" x14ac:dyDescent="0.2">
      <c r="B8" s="57">
        <v>5000</v>
      </c>
      <c r="C8" s="58">
        <v>3800</v>
      </c>
      <c r="D8" s="58">
        <v>2400</v>
      </c>
      <c r="E8" s="60">
        <v>31960000</v>
      </c>
    </row>
    <row r="9" spans="1:5" ht="14" x14ac:dyDescent="0.2">
      <c r="B9" s="57">
        <v>5500</v>
      </c>
      <c r="C9" s="58">
        <v>3800</v>
      </c>
      <c r="D9" s="58">
        <v>2400</v>
      </c>
      <c r="E9" s="60">
        <v>33860000</v>
      </c>
    </row>
    <row r="10" spans="1:5" ht="14" x14ac:dyDescent="0.2">
      <c r="B10" s="57">
        <v>6000</v>
      </c>
      <c r="C10" s="58">
        <v>3800</v>
      </c>
      <c r="D10" s="58">
        <v>2400</v>
      </c>
      <c r="E10" s="60">
        <v>35760000</v>
      </c>
    </row>
    <row r="11" spans="1:5" ht="14" x14ac:dyDescent="0.2">
      <c r="B11" s="57">
        <v>6500</v>
      </c>
      <c r="C11" s="58">
        <v>3800</v>
      </c>
      <c r="D11" s="58">
        <v>2400</v>
      </c>
      <c r="E11" s="60">
        <v>37660000</v>
      </c>
    </row>
    <row r="12" spans="1:5" ht="14" x14ac:dyDescent="0.2">
      <c r="B12" s="57">
        <v>7000</v>
      </c>
      <c r="C12" s="58">
        <v>3800</v>
      </c>
      <c r="D12" s="58">
        <v>2400</v>
      </c>
      <c r="E12" s="60">
        <v>39560000</v>
      </c>
    </row>
    <row r="13" spans="1:5" ht="14" x14ac:dyDescent="0.2">
      <c r="B13" s="57">
        <v>7500</v>
      </c>
      <c r="C13" s="58">
        <v>3800</v>
      </c>
      <c r="D13" s="58">
        <v>2400</v>
      </c>
      <c r="E13" s="60">
        <v>41460000</v>
      </c>
    </row>
    <row r="1000" spans="648:648" ht="16" x14ac:dyDescent="0.2">
      <c r="XX1000" s="61">
        <v>82026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F1C51-249D-4359-8635-FF10F9ACE849}">
  <sheetPr>
    <pageSetUpPr fitToPage="1"/>
  </sheetPr>
  <dimension ref="A1:XX1000"/>
  <sheetViews>
    <sheetView workbookViewId="0">
      <selection activeCell="I29" sqref="I29"/>
    </sheetView>
  </sheetViews>
  <sheetFormatPr baseColWidth="10" defaultColWidth="10.85546875" defaultRowHeight="12" x14ac:dyDescent="0.15"/>
  <cols>
    <col min="1" max="1" width="2.85546875" style="15" customWidth="1"/>
    <col min="2" max="2" width="12.42578125" style="15" customWidth="1"/>
    <col min="3" max="6" width="11.85546875" style="15" customWidth="1"/>
    <col min="7" max="7" width="9" style="15" customWidth="1"/>
    <col min="8" max="8" width="4.7109375" style="15" bestFit="1" customWidth="1"/>
    <col min="9" max="9" width="13.7109375" style="15" bestFit="1" customWidth="1"/>
    <col min="10" max="10" width="2.85546875" style="15" customWidth="1"/>
    <col min="11" max="11" width="10.140625" style="15" customWidth="1"/>
    <col min="12" max="12" width="5.85546875" style="15" customWidth="1"/>
    <col min="13" max="13" width="13.7109375" style="15" customWidth="1"/>
    <col min="14" max="14" width="8.7109375" style="15" customWidth="1"/>
    <col min="15" max="16384" width="10.85546875" style="15"/>
  </cols>
  <sheetData>
    <row r="1" spans="1:14" ht="16" x14ac:dyDescent="0.2">
      <c r="A1" s="36" t="s">
        <v>79</v>
      </c>
    </row>
    <row r="2" spans="1:14" ht="13" thickBot="1" x14ac:dyDescent="0.2">
      <c r="A2" s="35"/>
    </row>
    <row r="3" spans="1:14" ht="13" thickBot="1" x14ac:dyDescent="0.2">
      <c r="A3" s="35"/>
      <c r="C3" s="15" t="s">
        <v>57</v>
      </c>
      <c r="E3" s="15" t="s">
        <v>63</v>
      </c>
      <c r="M3" s="34" t="s">
        <v>78</v>
      </c>
      <c r="N3" s="33" t="s">
        <v>77</v>
      </c>
    </row>
    <row r="4" spans="1:14" x14ac:dyDescent="0.15">
      <c r="B4" s="28" t="s">
        <v>53</v>
      </c>
      <c r="C4" s="15" t="s">
        <v>59</v>
      </c>
      <c r="D4" s="15" t="s">
        <v>58</v>
      </c>
      <c r="E4" s="15" t="s">
        <v>57</v>
      </c>
      <c r="F4" s="15" t="s">
        <v>56</v>
      </c>
      <c r="M4" s="32" t="s">
        <v>60</v>
      </c>
      <c r="N4" s="31" t="s">
        <v>76</v>
      </c>
    </row>
    <row r="5" spans="1:14" x14ac:dyDescent="0.15">
      <c r="B5" s="17" t="s">
        <v>52</v>
      </c>
      <c r="C5" s="16">
        <v>60</v>
      </c>
      <c r="D5" s="16">
        <v>10</v>
      </c>
      <c r="E5" s="16">
        <v>10</v>
      </c>
      <c r="F5" s="16">
        <v>20</v>
      </c>
      <c r="M5" s="32" t="s">
        <v>39</v>
      </c>
      <c r="N5" s="31" t="s">
        <v>75</v>
      </c>
    </row>
    <row r="6" spans="1:14" x14ac:dyDescent="0.15">
      <c r="B6" s="17" t="s">
        <v>51</v>
      </c>
      <c r="C6" s="16">
        <v>20</v>
      </c>
      <c r="D6" s="16">
        <v>20</v>
      </c>
      <c r="E6" s="16">
        <v>40</v>
      </c>
      <c r="F6" s="16">
        <v>20</v>
      </c>
      <c r="M6" s="32" t="s">
        <v>74</v>
      </c>
      <c r="N6" s="31" t="s">
        <v>73</v>
      </c>
    </row>
    <row r="7" spans="1:14" x14ac:dyDescent="0.15">
      <c r="B7" s="17" t="s">
        <v>50</v>
      </c>
      <c r="C7" s="16">
        <v>45</v>
      </c>
      <c r="D7" s="16">
        <v>45</v>
      </c>
      <c r="E7" s="16">
        <v>5</v>
      </c>
      <c r="F7" s="16">
        <v>5</v>
      </c>
      <c r="M7" s="32" t="s">
        <v>53</v>
      </c>
      <c r="N7" s="31" t="s">
        <v>72</v>
      </c>
    </row>
    <row r="8" spans="1:14" x14ac:dyDescent="0.15">
      <c r="B8" s="17" t="s">
        <v>49</v>
      </c>
      <c r="C8" s="16">
        <v>50</v>
      </c>
      <c r="D8" s="16">
        <v>20</v>
      </c>
      <c r="E8" s="16">
        <v>5</v>
      </c>
      <c r="F8" s="16">
        <v>25</v>
      </c>
      <c r="M8" s="32" t="s">
        <v>71</v>
      </c>
      <c r="N8" s="31" t="s">
        <v>70</v>
      </c>
    </row>
    <row r="9" spans="1:14" x14ac:dyDescent="0.15">
      <c r="B9" s="17" t="s">
        <v>48</v>
      </c>
      <c r="C9" s="16">
        <v>30</v>
      </c>
      <c r="D9" s="16">
        <v>30</v>
      </c>
      <c r="E9" s="16">
        <v>30</v>
      </c>
      <c r="F9" s="16">
        <v>10</v>
      </c>
      <c r="M9" s="32" t="s">
        <v>69</v>
      </c>
      <c r="N9" s="31" t="s">
        <v>68</v>
      </c>
    </row>
    <row r="10" spans="1:14" x14ac:dyDescent="0.15">
      <c r="B10" s="17" t="s">
        <v>47</v>
      </c>
      <c r="C10" s="16">
        <v>50</v>
      </c>
      <c r="D10" s="16">
        <v>50</v>
      </c>
      <c r="E10" s="16">
        <v>0</v>
      </c>
      <c r="F10" s="16">
        <v>0</v>
      </c>
      <c r="M10" s="32" t="s">
        <v>67</v>
      </c>
      <c r="N10" s="31" t="s">
        <v>66</v>
      </c>
    </row>
    <row r="11" spans="1:14" ht="13" thickBot="1" x14ac:dyDescent="0.2">
      <c r="B11" s="17" t="s">
        <v>46</v>
      </c>
      <c r="C11" s="16">
        <v>70</v>
      </c>
      <c r="D11" s="16">
        <v>20</v>
      </c>
      <c r="E11" s="16">
        <v>10</v>
      </c>
      <c r="F11" s="16">
        <v>0</v>
      </c>
      <c r="M11" s="30" t="s">
        <v>65</v>
      </c>
      <c r="N11" s="29" t="s">
        <v>64</v>
      </c>
    </row>
    <row r="12" spans="1:14" x14ac:dyDescent="0.15">
      <c r="B12" s="17" t="s">
        <v>45</v>
      </c>
      <c r="C12" s="16">
        <v>25</v>
      </c>
      <c r="D12" s="16">
        <v>25</v>
      </c>
      <c r="E12" s="16">
        <v>35</v>
      </c>
      <c r="F12" s="16">
        <v>15</v>
      </c>
    </row>
    <row r="13" spans="1:14" x14ac:dyDescent="0.15">
      <c r="B13" s="17" t="s">
        <v>44</v>
      </c>
      <c r="C13" s="16">
        <v>35</v>
      </c>
      <c r="D13" s="16">
        <v>15</v>
      </c>
      <c r="E13" s="16">
        <v>35</v>
      </c>
      <c r="F13" s="16">
        <v>15</v>
      </c>
    </row>
    <row r="14" spans="1:14" x14ac:dyDescent="0.15">
      <c r="B14" s="17" t="s">
        <v>43</v>
      </c>
      <c r="C14" s="16">
        <v>60</v>
      </c>
      <c r="D14" s="16">
        <v>10</v>
      </c>
      <c r="E14" s="16">
        <v>10</v>
      </c>
      <c r="F14" s="16">
        <v>20</v>
      </c>
    </row>
    <row r="16" spans="1:14" ht="14" customHeight="1" x14ac:dyDescent="0.15">
      <c r="B16" s="28"/>
      <c r="C16" s="15" t="s">
        <v>57</v>
      </c>
      <c r="E16" s="15" t="s">
        <v>63</v>
      </c>
      <c r="G16" s="15" t="s">
        <v>62</v>
      </c>
      <c r="I16" s="15" t="s">
        <v>55</v>
      </c>
      <c r="K16" s="15" t="s">
        <v>61</v>
      </c>
    </row>
    <row r="17" spans="2:11" x14ac:dyDescent="0.15">
      <c r="B17" s="28" t="s">
        <v>60</v>
      </c>
      <c r="C17" s="15" t="s">
        <v>59</v>
      </c>
      <c r="D17" s="15" t="s">
        <v>58</v>
      </c>
      <c r="E17" s="15" t="s">
        <v>57</v>
      </c>
      <c r="F17" s="15" t="s">
        <v>56</v>
      </c>
      <c r="G17" s="15" t="s">
        <v>55</v>
      </c>
      <c r="I17" s="15" t="s">
        <v>54</v>
      </c>
      <c r="K17" s="15" t="s">
        <v>53</v>
      </c>
    </row>
    <row r="18" spans="2:11" x14ac:dyDescent="0.15">
      <c r="B18" s="17" t="s">
        <v>52</v>
      </c>
      <c r="C18" s="27">
        <v>1</v>
      </c>
      <c r="D18" s="26">
        <v>0</v>
      </c>
      <c r="E18" s="26">
        <v>0</v>
      </c>
      <c r="F18" s="25">
        <v>1</v>
      </c>
      <c r="G18" s="15">
        <f>SUM(C18:F18)</f>
        <v>2</v>
      </c>
      <c r="H18" s="15" t="s">
        <v>42</v>
      </c>
      <c r="I18" s="16">
        <v>2</v>
      </c>
      <c r="K18" s="15">
        <f>SUMPRODUCT(C5:F5,C18:F18)</f>
        <v>80</v>
      </c>
    </row>
    <row r="19" spans="2:11" x14ac:dyDescent="0.15">
      <c r="B19" s="17" t="s">
        <v>51</v>
      </c>
      <c r="C19" s="24">
        <v>0</v>
      </c>
      <c r="D19" s="23">
        <v>0</v>
      </c>
      <c r="E19" s="23">
        <v>1</v>
      </c>
      <c r="F19" s="22">
        <v>1</v>
      </c>
      <c r="G19" s="15">
        <f t="shared" ref="G19:G27" si="0">SUM(C19:F19)</f>
        <v>2</v>
      </c>
      <c r="H19" s="15" t="s">
        <v>42</v>
      </c>
      <c r="I19" s="16">
        <v>2</v>
      </c>
      <c r="K19" s="15">
        <f t="shared" ref="K19:K27" si="1">SUMPRODUCT(C6:F6,C19:F19)</f>
        <v>60</v>
      </c>
    </row>
    <row r="20" spans="2:11" x14ac:dyDescent="0.15">
      <c r="B20" s="17" t="s">
        <v>50</v>
      </c>
      <c r="C20" s="24">
        <v>1</v>
      </c>
      <c r="D20" s="23">
        <v>1</v>
      </c>
      <c r="E20" s="23">
        <v>0</v>
      </c>
      <c r="F20" s="22">
        <v>0</v>
      </c>
      <c r="G20" s="15">
        <f t="shared" si="0"/>
        <v>2</v>
      </c>
      <c r="H20" s="15" t="s">
        <v>42</v>
      </c>
      <c r="I20" s="16">
        <v>2</v>
      </c>
      <c r="K20" s="15">
        <f t="shared" si="1"/>
        <v>90</v>
      </c>
    </row>
    <row r="21" spans="2:11" x14ac:dyDescent="0.15">
      <c r="B21" s="17" t="s">
        <v>49</v>
      </c>
      <c r="C21" s="24">
        <v>0</v>
      </c>
      <c r="D21" s="23">
        <v>1</v>
      </c>
      <c r="E21" s="23">
        <v>0</v>
      </c>
      <c r="F21" s="22">
        <v>1</v>
      </c>
      <c r="G21" s="15">
        <f t="shared" si="0"/>
        <v>2</v>
      </c>
      <c r="H21" s="15" t="s">
        <v>42</v>
      </c>
      <c r="I21" s="16">
        <v>2</v>
      </c>
      <c r="K21" s="15">
        <f t="shared" si="1"/>
        <v>45</v>
      </c>
    </row>
    <row r="22" spans="2:11" x14ac:dyDescent="0.15">
      <c r="B22" s="17" t="s">
        <v>48</v>
      </c>
      <c r="C22" s="24">
        <v>0</v>
      </c>
      <c r="D22" s="23">
        <v>1</v>
      </c>
      <c r="E22" s="23">
        <v>1</v>
      </c>
      <c r="F22" s="22">
        <v>0</v>
      </c>
      <c r="G22" s="15">
        <f t="shared" si="0"/>
        <v>2</v>
      </c>
      <c r="H22" s="15" t="s">
        <v>42</v>
      </c>
      <c r="I22" s="16">
        <v>2</v>
      </c>
      <c r="K22" s="15">
        <f t="shared" si="1"/>
        <v>60</v>
      </c>
    </row>
    <row r="23" spans="2:11" x14ac:dyDescent="0.15">
      <c r="B23" s="17" t="s">
        <v>47</v>
      </c>
      <c r="C23" s="24">
        <v>1</v>
      </c>
      <c r="D23" s="23">
        <v>1</v>
      </c>
      <c r="E23" s="23">
        <v>0</v>
      </c>
      <c r="F23" s="22">
        <v>0</v>
      </c>
      <c r="G23" s="15">
        <f t="shared" si="0"/>
        <v>2</v>
      </c>
      <c r="H23" s="15" t="s">
        <v>42</v>
      </c>
      <c r="I23" s="16">
        <v>2</v>
      </c>
      <c r="K23" s="15">
        <f t="shared" si="1"/>
        <v>100</v>
      </c>
    </row>
    <row r="24" spans="2:11" x14ac:dyDescent="0.15">
      <c r="B24" s="17" t="s">
        <v>46</v>
      </c>
      <c r="C24" s="24">
        <v>1</v>
      </c>
      <c r="D24" s="23">
        <v>0</v>
      </c>
      <c r="E24" s="23">
        <v>1</v>
      </c>
      <c r="F24" s="22">
        <v>0</v>
      </c>
      <c r="G24" s="15">
        <f t="shared" si="0"/>
        <v>2</v>
      </c>
      <c r="H24" s="15" t="s">
        <v>42</v>
      </c>
      <c r="I24" s="16">
        <v>2</v>
      </c>
      <c r="K24" s="15">
        <f t="shared" si="1"/>
        <v>80</v>
      </c>
    </row>
    <row r="25" spans="2:11" x14ac:dyDescent="0.15">
      <c r="B25" s="17" t="s">
        <v>45</v>
      </c>
      <c r="C25" s="24">
        <v>0</v>
      </c>
      <c r="D25" s="23">
        <v>1</v>
      </c>
      <c r="E25" s="23">
        <v>1</v>
      </c>
      <c r="F25" s="22">
        <v>0</v>
      </c>
      <c r="G25" s="15">
        <f t="shared" si="0"/>
        <v>2</v>
      </c>
      <c r="H25" s="15" t="s">
        <v>42</v>
      </c>
      <c r="I25" s="16">
        <v>2</v>
      </c>
      <c r="K25" s="15">
        <f t="shared" si="1"/>
        <v>60</v>
      </c>
    </row>
    <row r="26" spans="2:11" x14ac:dyDescent="0.15">
      <c r="B26" s="17" t="s">
        <v>44</v>
      </c>
      <c r="C26" s="24">
        <v>0</v>
      </c>
      <c r="D26" s="23">
        <v>0</v>
      </c>
      <c r="E26" s="23">
        <v>1</v>
      </c>
      <c r="F26" s="22">
        <v>1</v>
      </c>
      <c r="G26" s="15">
        <f t="shared" si="0"/>
        <v>2</v>
      </c>
      <c r="H26" s="15" t="s">
        <v>42</v>
      </c>
      <c r="I26" s="16">
        <v>2</v>
      </c>
      <c r="K26" s="15">
        <f t="shared" si="1"/>
        <v>50</v>
      </c>
    </row>
    <row r="27" spans="2:11" x14ac:dyDescent="0.15">
      <c r="B27" s="17" t="s">
        <v>43</v>
      </c>
      <c r="C27" s="21">
        <v>1</v>
      </c>
      <c r="D27" s="20">
        <v>0</v>
      </c>
      <c r="E27" s="20">
        <v>0</v>
      </c>
      <c r="F27" s="19">
        <v>1</v>
      </c>
      <c r="G27" s="15">
        <f t="shared" si="0"/>
        <v>2</v>
      </c>
      <c r="H27" s="15" t="s">
        <v>42</v>
      </c>
      <c r="I27" s="16">
        <v>2</v>
      </c>
      <c r="K27" s="15">
        <f t="shared" si="1"/>
        <v>80</v>
      </c>
    </row>
    <row r="28" spans="2:11" ht="13" thickBot="1" x14ac:dyDescent="0.2">
      <c r="B28" s="17" t="s">
        <v>41</v>
      </c>
      <c r="C28" s="15">
        <f>SUM(C18:C27)</f>
        <v>5</v>
      </c>
      <c r="D28" s="15">
        <f t="shared" ref="D28:F28" si="2">SUM(D18:D27)</f>
        <v>5</v>
      </c>
      <c r="E28" s="15">
        <f t="shared" si="2"/>
        <v>5</v>
      </c>
      <c r="F28" s="15">
        <f t="shared" si="2"/>
        <v>5</v>
      </c>
    </row>
    <row r="29" spans="2:11" ht="13" thickBot="1" x14ac:dyDescent="0.2">
      <c r="C29" s="15" t="s">
        <v>36</v>
      </c>
      <c r="D29" s="15" t="s">
        <v>36</v>
      </c>
      <c r="E29" s="15" t="s">
        <v>36</v>
      </c>
      <c r="F29" s="15" t="s">
        <v>36</v>
      </c>
      <c r="H29" s="17" t="s">
        <v>40</v>
      </c>
      <c r="I29" s="18">
        <f>SUMPRODUCT(Points, Assignment)</f>
        <v>705</v>
      </c>
    </row>
    <row r="30" spans="2:11" x14ac:dyDescent="0.15">
      <c r="B30" s="17" t="s">
        <v>39</v>
      </c>
      <c r="C30" s="16">
        <v>5</v>
      </c>
      <c r="D30" s="16">
        <v>5</v>
      </c>
      <c r="E30" s="16">
        <v>5</v>
      </c>
      <c r="F30" s="16">
        <v>5</v>
      </c>
    </row>
    <row r="1000" spans="648:648" ht="16" x14ac:dyDescent="0.2">
      <c r="XX1000" s="61">
        <v>82026</v>
      </c>
    </row>
  </sheetData>
  <printOptions headings="1" gridLines="1"/>
  <pageMargins left="0.75" right="0.75" top="1" bottom="1" header="0.5" footer="0.5"/>
  <pageSetup paperSize="0" orientation="portrait" horizontalDpi="4294967292" verticalDpi="429496729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894519-8d7a-4955-bf10-593918180126">
      <Terms xmlns="http://schemas.microsoft.com/office/infopath/2007/PartnerControls"/>
    </lcf76f155ced4ddcb4097134ff3c332f>
    <TaxCatchAll xmlns="f5bcfd96-5487-4533-a193-eb954723594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157800CE17B248AE3A0F707ACE9412" ma:contentTypeVersion="14" ma:contentTypeDescription="Create a new document." ma:contentTypeScope="" ma:versionID="f86503dc0080a1fb044e16aff146cdf1">
  <xsd:schema xmlns:xsd="http://www.w3.org/2001/XMLSchema" xmlns:xs="http://www.w3.org/2001/XMLSchema" xmlns:p="http://schemas.microsoft.com/office/2006/metadata/properties" xmlns:ns2="67894519-8d7a-4955-bf10-593918180126" xmlns:ns3="f5bcfd96-5487-4533-a193-eb954723594e" targetNamespace="http://schemas.microsoft.com/office/2006/metadata/properties" ma:root="true" ma:fieldsID="eca243b0757f9df268254f7a0b398353" ns2:_="" ns3:_="">
    <xsd:import namespace="67894519-8d7a-4955-bf10-593918180126"/>
    <xsd:import namespace="f5bcfd96-5487-4533-a193-eb95472359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94519-8d7a-4955-bf10-5939181801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ae68536-d317-4d4a-b8d3-eadd5f0b37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bcfd96-5487-4533-a193-eb954723594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453281e-2b29-4cb7-b155-5363b4a89462}" ma:internalName="TaxCatchAll" ma:showField="CatchAllData" ma:web="f5bcfd96-5487-4533-a193-eb95472359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B53079-24B0-4D0E-BA81-A8451BFFA0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C247BB-2A4C-48A5-9485-95084864032B}">
  <ds:schemaRefs>
    <ds:schemaRef ds:uri="http://schemas.microsoft.com/office/2006/metadata/properties"/>
    <ds:schemaRef ds:uri="http://schemas.microsoft.com/office/infopath/2007/PartnerControls"/>
    <ds:schemaRef ds:uri="67894519-8d7a-4955-bf10-593918180126"/>
    <ds:schemaRef ds:uri="f5bcfd96-5487-4533-a193-eb954723594e"/>
  </ds:schemaRefs>
</ds:datastoreItem>
</file>

<file path=customXml/itemProps3.xml><?xml version="1.0" encoding="utf-8"?>
<ds:datastoreItem xmlns:ds="http://schemas.openxmlformats.org/officeDocument/2006/customXml" ds:itemID="{803B506D-EECC-4213-A68A-3F97C827B4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894519-8d7a-4955-bf10-593918180126"/>
    <ds:schemaRef ds:uri="f5bcfd96-5487-4533-a193-eb95472359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36</vt:i4>
      </vt:variant>
    </vt:vector>
  </HeadingPairs>
  <TitlesOfParts>
    <vt:vector size="44" baseType="lpstr">
      <vt:lpstr>6.3a</vt:lpstr>
      <vt:lpstr>6.4a</vt:lpstr>
      <vt:lpstr>6.5a</vt:lpstr>
      <vt:lpstr>6.6d</vt:lpstr>
      <vt:lpstr>5.1a</vt:lpstr>
      <vt:lpstr>Sensitivity Report 1</vt:lpstr>
      <vt:lpstr>Thrillseeker Parameter</vt:lpstr>
      <vt:lpstr>6.S5</vt:lpstr>
      <vt:lpstr>'6.S5'!Assignment</vt:lpstr>
      <vt:lpstr>'6.S5'!Capacity</vt:lpstr>
      <vt:lpstr>'6.S5'!ClassesToTake</vt:lpstr>
      <vt:lpstr>'5.1a'!ClassyCruisers</vt:lpstr>
      <vt:lpstr>'6.3a'!ContributionPerUnit</vt:lpstr>
      <vt:lpstr>'6.4a'!ContributionPerUnit</vt:lpstr>
      <vt:lpstr>'6.5a'!ContributionPerUnit</vt:lpstr>
      <vt:lpstr>'5.1a'!Demand</vt:lpstr>
      <vt:lpstr>'6.6d'!HoursAvailable</vt:lpstr>
      <vt:lpstr>'6.6d'!HoursUsed</vt:lpstr>
      <vt:lpstr>'6.3a'!LevelOfActivity</vt:lpstr>
      <vt:lpstr>'6.4a'!LevelOfActivity</vt:lpstr>
      <vt:lpstr>'6.5a'!LevelOfActivity</vt:lpstr>
      <vt:lpstr>'6.S5'!Points</vt:lpstr>
      <vt:lpstr>'5.1a'!Production</vt:lpstr>
      <vt:lpstr>'6.6d'!ProductionRate</vt:lpstr>
      <vt:lpstr>'5.1a'!ResourcesAvailable</vt:lpstr>
      <vt:lpstr>'6.4a'!ResourcesAvailable</vt:lpstr>
      <vt:lpstr>'6.5a'!ResourcesAvailable</vt:lpstr>
      <vt:lpstr>ResourcesAvailable</vt:lpstr>
      <vt:lpstr>'5.1a'!ResourcesUsed</vt:lpstr>
      <vt:lpstr>'6.3a'!ResourcesUsed</vt:lpstr>
      <vt:lpstr>'6.4a'!ResourcesUsed</vt:lpstr>
      <vt:lpstr>'6.5a'!ResourcesUsed</vt:lpstr>
      <vt:lpstr>'6.6d'!SalesPotential</vt:lpstr>
      <vt:lpstr>'6.S5'!StudentPoints</vt:lpstr>
      <vt:lpstr>'6.S5'!TotalClasses</vt:lpstr>
      <vt:lpstr>'6.3a'!TotalContribution</vt:lpstr>
      <vt:lpstr>'6.4a'!TotalContribution</vt:lpstr>
      <vt:lpstr>'6.5a'!TotalContribution</vt:lpstr>
      <vt:lpstr>'6.S5'!TotalInClass</vt:lpstr>
      <vt:lpstr>'6.S5'!TotalPoints</vt:lpstr>
      <vt:lpstr>'5.1a'!TotalProfit</vt:lpstr>
      <vt:lpstr>'6.6d'!TotalProfit</vt:lpstr>
      <vt:lpstr>'5.1a'!UnitProfit</vt:lpstr>
      <vt:lpstr>'6.6d'!UnitProfit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Hillier</dc:creator>
  <cp:lastModifiedBy>Owen Patrick Sullivan</cp:lastModifiedBy>
  <dcterms:created xsi:type="dcterms:W3CDTF">1999-05-27T19:31:08Z</dcterms:created>
  <dcterms:modified xsi:type="dcterms:W3CDTF">2023-11-12T19:18:56Z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0x01010001157800CE17B248AE3A0F707ACE9412</vt:lpwstr>
  </property>
</Properties>
</file>