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ate1904="1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Homework/"/>
    </mc:Choice>
  </mc:AlternateContent>
  <xr:revisionPtr revIDLastSave="0" documentId="13_ncr:1_{B8D305D0-1B70-9145-A812-2F5AA9F8940E}" xr6:coauthVersionLast="47" xr6:coauthVersionMax="47" xr10:uidLastSave="{00000000-0000-0000-0000-000000000000}"/>
  <bookViews>
    <workbookView xWindow="0" yWindow="500" windowWidth="28800" windowHeight="16580" tabRatio="706" activeTab="4" xr2:uid="{00000000-000D-0000-FFFF-FFFF00000000}"/>
  </bookViews>
  <sheets>
    <sheet name="9.7b" sheetId="7" r:id="rId1"/>
    <sheet name="9.12b" sheetId="13" r:id="rId2"/>
    <sheet name="9.13d" sheetId="14" r:id="rId3"/>
    <sheet name="9.15" sheetId="15" r:id="rId4"/>
    <sheet name="9.16b" sheetId="16" r:id="rId5"/>
  </sheets>
  <definedNames>
    <definedName name="Capacity" localSheetId="1">'9.12b'!$E$2:$E$18</definedName>
    <definedName name="Capacity" localSheetId="2">'9.13d'!$E$2:$E$33</definedName>
    <definedName name="Capacity" localSheetId="0">'9.7b'!$E$2:$E$17</definedName>
    <definedName name="Distance" localSheetId="3">'9.15'!$F$4:$F$27</definedName>
    <definedName name="Distance" localSheetId="4">'9.16b'!$E$2:$E$18</definedName>
    <definedName name="Distance">'9.15'!$F$4:$F$27</definedName>
    <definedName name="From" localSheetId="1">'9.12b'!$A$2:$A$18</definedName>
    <definedName name="From" localSheetId="2">'9.13d'!$A$2:$A$33</definedName>
    <definedName name="From" localSheetId="3">'9.15'!$B$4:$B$27</definedName>
    <definedName name="From" localSheetId="4">'9.16b'!$A$2:$A$18</definedName>
    <definedName name="From" localSheetId="0">'9.7b'!$A$2:$A$17</definedName>
    <definedName name="From">'9.15'!$B$4:$B$27</definedName>
    <definedName name="MaximumFlow" localSheetId="1">'9.12b'!$C$20</definedName>
    <definedName name="MaximumFlow" localSheetId="2">'9.13d'!$C$35</definedName>
    <definedName name="NetFlow" localSheetId="1">'9.12b'!$H$2:$H$11</definedName>
    <definedName name="NetFlow" localSheetId="2">'9.13d'!$H$2:$H$13</definedName>
    <definedName name="NetFlow" localSheetId="3">'9.15'!$I$4:$I$13</definedName>
    <definedName name="NetFlow" localSheetId="4">'9.16b'!$H$2:$H$8</definedName>
    <definedName name="NetFlow" localSheetId="0">'9.7b'!$I$2:$I$12</definedName>
    <definedName name="NetFlow">'9.15'!$I$4:$I$13</definedName>
    <definedName name="Nodes" localSheetId="1">'9.12b'!$G$2:$G$11</definedName>
    <definedName name="Nodes" localSheetId="2">'9.13d'!$G$2:$G$13</definedName>
    <definedName name="Nodes" localSheetId="3">'9.15'!$H$4:$H$13</definedName>
    <definedName name="Nodes" localSheetId="4">'9.16b'!$G$2:$G$8</definedName>
    <definedName name="Nodes" localSheetId="0">'9.7b'!$H$2:$H$12</definedName>
    <definedName name="Nodes">'9.15'!$H$4:$H$13</definedName>
    <definedName name="OnRoute" localSheetId="3">'9.15'!$D$4:$D$27</definedName>
    <definedName name="OnRoute" localSheetId="4">'9.16b'!$C$2:$C$18</definedName>
    <definedName name="OnRoute">'9.15'!$D$4:$D$27</definedName>
    <definedName name="sencount" hidden="1">4</definedName>
    <definedName name="Ship" localSheetId="1">'9.12b'!$C$2:$C$18</definedName>
    <definedName name="Ship" localSheetId="2">'9.13d'!$C$2:$C$33</definedName>
    <definedName name="Ship" localSheetId="0">'9.7b'!$C$2:$C$17</definedName>
    <definedName name="solver_adj" localSheetId="1" hidden="1">'9.12b'!$C$2:$C$18</definedName>
    <definedName name="solver_adj" localSheetId="2" hidden="1">'9.13d'!$C$2:$C$33</definedName>
    <definedName name="solver_adj" localSheetId="3" hidden="1">'9.15'!$D$4:$D$27</definedName>
    <definedName name="solver_adj" localSheetId="4" hidden="1">'9.16b'!$C$2:$C$18</definedName>
    <definedName name="solver_adj" localSheetId="0" hidden="1">'9.7b'!$C$2:$C$17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0" hidden="1">0.0001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0" hidden="1">1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0" hidden="1">2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0" hidden="1">1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0" hidden="1">100</definedName>
    <definedName name="solver_lhs1" localSheetId="1" hidden="1">'9.12b'!$H$5:$H$10</definedName>
    <definedName name="solver_lhs1" localSheetId="2" hidden="1">'9.13d'!$H$6:$H$9</definedName>
    <definedName name="solver_lhs1" localSheetId="3" hidden="1">'9.15'!$I$4:$I$13</definedName>
    <definedName name="solver_lhs1" localSheetId="4" hidden="1">'9.16b'!$H$2:$H$8</definedName>
    <definedName name="solver_lhs1" localSheetId="0" hidden="1">'9.7b'!$I$2:$I$12</definedName>
    <definedName name="solver_lhs2" localSheetId="1" hidden="1">'9.12b'!$C$2:$C$18</definedName>
    <definedName name="solver_lhs2" localSheetId="2" hidden="1">'9.13d'!$C$2:$C$33</definedName>
    <definedName name="solver_lhs2" localSheetId="3" hidden="1">'9.15'!$I$6:$I$12</definedName>
    <definedName name="solver_lhs2" localSheetId="0" hidden="1">'9.7b'!$C$2:$C$17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0" hidden="1">1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0" hidden="1">2147483647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0" hidden="1">30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0" hidden="1">0.075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0" hidden="1">2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0" hidden="1">1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0" hidden="1">2147483647</definedName>
    <definedName name="solver_num" localSheetId="1" hidden="1">2</definedName>
    <definedName name="solver_num" localSheetId="2" hidden="1">2</definedName>
    <definedName name="solver_num" localSheetId="3" hidden="1">1</definedName>
    <definedName name="solver_num" localSheetId="4" hidden="1">1</definedName>
    <definedName name="solver_num" localSheetId="0" hidden="1">2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0" hidden="1">1</definedName>
    <definedName name="solver_opt" localSheetId="1" hidden="1">'9.12b'!$C$20</definedName>
    <definedName name="solver_opt" localSheetId="2" hidden="1">'9.13d'!$C$35</definedName>
    <definedName name="solver_opt" localSheetId="3" hidden="1">'9.15'!$D$29</definedName>
    <definedName name="solver_opt" localSheetId="4" hidden="1">'9.16b'!$C$20</definedName>
    <definedName name="solver_opt" localSheetId="0" hidden="1">'9.7b'!$C$19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0" hidden="1">0.000001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0" hidden="1">1</definedName>
    <definedName name="solver_rel1" localSheetId="1" hidden="1">2</definedName>
    <definedName name="solver_rel1" localSheetId="2" hidden="1">2</definedName>
    <definedName name="solver_rel1" localSheetId="3" hidden="1">2</definedName>
    <definedName name="solver_rel1" localSheetId="4" hidden="1">2</definedName>
    <definedName name="solver_rel1" localSheetId="0" hidden="1">2</definedName>
    <definedName name="solver_rel2" localSheetId="1" hidden="1">1</definedName>
    <definedName name="solver_rel2" localSheetId="2" hidden="1">1</definedName>
    <definedName name="solver_rel2" localSheetId="3" hidden="1">2</definedName>
    <definedName name="solver_rel2" localSheetId="0" hidden="1">1</definedName>
    <definedName name="solver_rhs1" localSheetId="1" hidden="1">'9.12b'!$J$5:$J$10</definedName>
    <definedName name="solver_rhs1" localSheetId="2" hidden="1">'9.13d'!$J$6:$J$9</definedName>
    <definedName name="solver_rhs1" localSheetId="3" hidden="1">'9.15'!$K$4:$K$13</definedName>
    <definedName name="solver_rhs1" localSheetId="4" hidden="1">'9.16b'!$J$2:$J$8</definedName>
    <definedName name="solver_rhs1" localSheetId="0" hidden="1">'9.7b'!$K$2:$K$12</definedName>
    <definedName name="solver_rhs2" localSheetId="1" hidden="1">'9.12b'!$E$2:$E$18</definedName>
    <definedName name="solver_rhs2" localSheetId="2" hidden="1">'9.13d'!$E$2:$E$33</definedName>
    <definedName name="solver_rhs2" localSheetId="3" hidden="1">'9.15'!$K$4:$K$12</definedName>
    <definedName name="solver_rhs2" localSheetId="0" hidden="1">'9.7b'!$E$2:$E$17</definedName>
    <definedName name="solver_rlx" localSheetId="1" hidden="1">2</definedName>
    <definedName name="solver_rlx" localSheetId="2" hidden="1">2</definedName>
    <definedName name="solver_rlx" localSheetId="3" hidden="1">2</definedName>
    <definedName name="solver_rlx" localSheetId="4" hidden="1">2</definedName>
    <definedName name="solver_rlx" localSheetId="0" hidden="1">2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0" hidden="1">0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0" hidden="1">2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0" hidden="1">100</definedName>
    <definedName name="solver_tol" localSheetId="1" hidden="1">0</definedName>
    <definedName name="solver_tol" localSheetId="2" hidden="1">0</definedName>
    <definedName name="solver_tol" localSheetId="3" hidden="1">0</definedName>
    <definedName name="solver_tol" localSheetId="4" hidden="1">0</definedName>
    <definedName name="solver_tol" localSheetId="0" hidden="1">0</definedName>
    <definedName name="solver_typ" localSheetId="1" hidden="1">1</definedName>
    <definedName name="solver_typ" localSheetId="2" hidden="1">1</definedName>
    <definedName name="solver_typ" localSheetId="3" hidden="1">2</definedName>
    <definedName name="solver_typ" localSheetId="4" hidden="1">2</definedName>
    <definedName name="solver_typ" localSheetId="0" hidden="1">2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0" hidden="1">0</definedName>
    <definedName name="solver_ver" localSheetId="1" hidden="1">2</definedName>
    <definedName name="solver_ver" localSheetId="2" hidden="1">2</definedName>
    <definedName name="solver_ver" localSheetId="3" hidden="1">2</definedName>
    <definedName name="solver_ver" localSheetId="4" hidden="1">2</definedName>
    <definedName name="solver_ver" localSheetId="0" hidden="1">2</definedName>
    <definedName name="SupplyDemand" localSheetId="1">'9.12b'!$J$5:$J$10</definedName>
    <definedName name="SupplyDemand" localSheetId="2">'9.13d'!$J$6:$J$9</definedName>
    <definedName name="SupplyDemand" localSheetId="3">'9.15'!$K$4:$K$13</definedName>
    <definedName name="SupplyDemand" localSheetId="4">'9.16b'!$J$2:$J$8</definedName>
    <definedName name="SupplyDemand" localSheetId="0">'9.7b'!$K$2:$K$12</definedName>
    <definedName name="SupplyDemand">'9.15'!$K$4:$K$13</definedName>
    <definedName name="To" localSheetId="1">'9.12b'!$B$2:$B$18</definedName>
    <definedName name="To" localSheetId="2">'9.13d'!$B$2:$B$33</definedName>
    <definedName name="To" localSheetId="3">'9.15'!$C$4:$C$27</definedName>
    <definedName name="To" localSheetId="4">'9.16b'!$B$2:$B$18</definedName>
    <definedName name="To" localSheetId="0">'9.7b'!$B$2:$B$17</definedName>
    <definedName name="To">'9.15'!$C$4:$C$27</definedName>
    <definedName name="TotalCost" localSheetId="0">'9.7b'!$C$19</definedName>
    <definedName name="TotalDistance" localSheetId="3">'9.15'!$D$29</definedName>
    <definedName name="TotalDistance" localSheetId="4">'9.16b'!$C$20</definedName>
    <definedName name="TotalDistance">'9.15'!$D$29</definedName>
    <definedName name="UnitCost" localSheetId="0">'9.7b'!$F$2:$F$17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x:ext xmlns:x="http://schemas.openxmlformats.org/spreadsheetml/2006/main" xmlns:mx="http://schemas.microsoft.com/office/mac/excel/2008/main" uri="{7523E5D3-25F3-A5E0-1632-64F254C22452}">
      <mx:ArchID Flags="2"/>
    </x:ext>
  </extLst>
</workbook>
</file>

<file path=xl/calcChain.xml><?xml version="1.0" encoding="utf-8"?>
<calcChain xmlns="http://schemas.openxmlformats.org/spreadsheetml/2006/main">
  <c r="C20" i="16" l="1"/>
  <c r="H3" i="16"/>
  <c r="H4" i="16"/>
  <c r="H5" i="16"/>
  <c r="H6" i="16"/>
  <c r="H7" i="16"/>
  <c r="H8" i="16"/>
  <c r="H2" i="16"/>
  <c r="D29" i="15"/>
  <c r="I5" i="15"/>
  <c r="I6" i="15"/>
  <c r="I7" i="15"/>
  <c r="I8" i="15"/>
  <c r="I9" i="15"/>
  <c r="I10" i="15"/>
  <c r="I11" i="15"/>
  <c r="I12" i="15"/>
  <c r="I13" i="15"/>
  <c r="I4" i="15"/>
  <c r="H2" i="14"/>
  <c r="H3" i="14"/>
  <c r="H4" i="14"/>
  <c r="H5" i="14"/>
  <c r="C35" i="14"/>
  <c r="H6" i="14"/>
  <c r="H7" i="14"/>
  <c r="H8" i="14"/>
  <c r="H9" i="14"/>
  <c r="H10" i="14"/>
  <c r="H11" i="14"/>
  <c r="H12" i="14"/>
  <c r="H13" i="14"/>
  <c r="H2" i="13"/>
  <c r="H3" i="13"/>
  <c r="H4" i="13"/>
  <c r="C20" i="13"/>
  <c r="H5" i="13"/>
  <c r="H6" i="13"/>
  <c r="H7" i="13"/>
  <c r="H8" i="13"/>
  <c r="H9" i="13"/>
  <c r="H10" i="13"/>
  <c r="H11" i="13"/>
  <c r="C19" i="7"/>
  <c r="I3" i="7"/>
  <c r="I4" i="7"/>
  <c r="I5" i="7"/>
  <c r="I6" i="7"/>
  <c r="I7" i="7"/>
  <c r="I8" i="7"/>
  <c r="I9" i="7"/>
  <c r="I10" i="7"/>
  <c r="I11" i="7"/>
  <c r="I12" i="7"/>
  <c r="I2" i="7"/>
</calcChain>
</file>

<file path=xl/sharedStrings.xml><?xml version="1.0" encoding="utf-8"?>
<sst xmlns="http://schemas.openxmlformats.org/spreadsheetml/2006/main" count="425" uniqueCount="75">
  <si>
    <t>Unit Cost</t>
  </si>
  <si>
    <t>=</t>
  </si>
  <si>
    <t>Total Cost</t>
  </si>
  <si>
    <t>From</t>
  </si>
  <si>
    <t>To</t>
  </si>
  <si>
    <t>Ship</t>
  </si>
  <si>
    <t>Nodes</t>
  </si>
  <si>
    <t>Net Flow</t>
  </si>
  <si>
    <t>Supply/Demand</t>
  </si>
  <si>
    <t>Capacity</t>
  </si>
  <si>
    <t>D</t>
  </si>
  <si>
    <t>A</t>
  </si>
  <si>
    <t>B</t>
  </si>
  <si>
    <t>C</t>
  </si>
  <si>
    <t>E</t>
  </si>
  <si>
    <t>F</t>
  </si>
  <si>
    <t>Maximum Flow</t>
  </si>
  <si>
    <t>R1</t>
  </si>
  <si>
    <t>R2</t>
  </si>
  <si>
    <t>R3</t>
  </si>
  <si>
    <t>T</t>
  </si>
  <si>
    <t>Littletown Fire Department Shortest Path Problem</t>
  </si>
  <si>
    <t>On Route</t>
  </si>
  <si>
    <t>Distance</t>
  </si>
  <si>
    <t>Range Name</t>
  </si>
  <si>
    <t>Cells</t>
  </si>
  <si>
    <t>F4:F27</t>
  </si>
  <si>
    <t>B4:B27</t>
  </si>
  <si>
    <t>NetFlow</t>
  </si>
  <si>
    <t>I4:I13</t>
  </si>
  <si>
    <t>H4:H13</t>
  </si>
  <si>
    <t>OnRoute</t>
  </si>
  <si>
    <t>D4:D27</t>
  </si>
  <si>
    <t>SupplyDemand</t>
  </si>
  <si>
    <t>K4:K13</t>
  </si>
  <si>
    <t>C4:C27</t>
  </si>
  <si>
    <t>TotalDistance</t>
  </si>
  <si>
    <t>D29</t>
  </si>
  <si>
    <t>Total Distance</t>
  </si>
  <si>
    <t>Distance (miles)</t>
  </si>
  <si>
    <t>Total Distance (miles)</t>
  </si>
  <si>
    <t>&lt;=</t>
  </si>
  <si>
    <t>ST</t>
  </si>
  <si>
    <t>LI</t>
  </si>
  <si>
    <t>BO</t>
  </si>
  <si>
    <t>RO</t>
  </si>
  <si>
    <t>BE</t>
  </si>
  <si>
    <t>HA</t>
  </si>
  <si>
    <t>NO</t>
  </si>
  <si>
    <t>NY</t>
  </si>
  <si>
    <t>BN</t>
  </si>
  <si>
    <t>LA</t>
  </si>
  <si>
    <t>SE</t>
  </si>
  <si>
    <t>Texas</t>
  </si>
  <si>
    <t>New Orleans</t>
  </si>
  <si>
    <t>Charleston</t>
  </si>
  <si>
    <t>Seattle</t>
  </si>
  <si>
    <t>St. Louis</t>
  </si>
  <si>
    <t>California</t>
  </si>
  <si>
    <t>Alaska</t>
  </si>
  <si>
    <t>Middle East</t>
  </si>
  <si>
    <t>Pittsburgh</t>
  </si>
  <si>
    <t>Atlanta</t>
  </si>
  <si>
    <t>Kansas City</t>
  </si>
  <si>
    <t>San Francisco</t>
  </si>
  <si>
    <t>Fire St.</t>
  </si>
  <si>
    <t>G</t>
  </si>
  <si>
    <t>H</t>
  </si>
  <si>
    <t>Farm Com.</t>
  </si>
  <si>
    <t>Origin</t>
  </si>
  <si>
    <t>C</t>
    <phoneticPr fontId="0"/>
  </si>
  <si>
    <t>B</t>
    <phoneticPr fontId="0"/>
  </si>
  <si>
    <t>Destination</t>
  </si>
  <si>
    <t>E</t>
    <phoneticPr fontId="0"/>
  </si>
  <si>
    <t>D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</si>
</sst>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0"/>
      <name val="Verdana"/>
    </font>
    <font>
      <b/>
      <sz val="10"/>
      <name val="Arial"/>
      <family val="2"/>
    </font>
    <font>
      <sz val="10"/>
      <name val="Arial"/>
      <family val="2"/>
    </font>
    <font>
      <sz val="9"/>
      <name val="Geneva"/>
    </font>
    <font>
      <b/>
      <sz val="14"/>
      <name val="Arial"/>
      <family val="2"/>
    </font>
    <font>
      <sz val="12"/>
      <color rgb="FFFFFFFF"/>
      <name val="Arial"/>
      <family val="2"/>
    </font>
    <font>
      <sz val="12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0" fontId="1" fillId="2" borderId="5" xfId="1" applyFont="1" applyFill="1" applyBorder="1" applyAlignment="1">
      <alignment horizontal="left"/>
    </xf>
    <xf numFmtId="0" fontId="1" fillId="2" borderId="6" xfId="1" applyFont="1" applyFill="1" applyBorder="1" applyAlignment="1">
      <alignment horizontal="left"/>
    </xf>
    <xf numFmtId="0" fontId="2" fillId="2" borderId="7" xfId="1" applyFont="1" applyFill="1" applyBorder="1" applyAlignment="1">
      <alignment horizontal="left"/>
    </xf>
    <xf numFmtId="0" fontId="2" fillId="2" borderId="8" xfId="1" applyFont="1" applyFill="1" applyBorder="1" applyAlignment="1">
      <alignment horizontal="left"/>
    </xf>
    <xf numFmtId="0" fontId="2" fillId="2" borderId="9" xfId="1" applyFont="1" applyFill="1" applyBorder="1" applyAlignment="1">
      <alignment horizontal="left"/>
    </xf>
    <xf numFmtId="0" fontId="2" fillId="2" borderId="10" xfId="1" applyFont="1" applyFill="1" applyBorder="1" applyAlignment="1">
      <alignment horizontal="left"/>
    </xf>
    <xf numFmtId="0" fontId="1" fillId="0" borderId="0" xfId="1" applyFont="1" applyAlignment="1">
      <alignment horizontal="right"/>
    </xf>
    <xf numFmtId="164" fontId="2" fillId="3" borderId="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2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2" xfId="1" applyFont="1" applyFill="1" applyBorder="1" applyAlignment="1">
      <alignment horizontal="center"/>
    </xf>
    <xf numFmtId="0" fontId="2" fillId="4" borderId="3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5" fillId="0" borderId="0" xfId="0" applyFont="1"/>
    <xf numFmtId="0" fontId="6" fillId="0" borderId="0" xfId="0" applyFont="1"/>
  </cellXfs>
  <cellStyles count="2">
    <cellStyle name="Normal" xfId="0" builtinId="0"/>
    <cellStyle name="Normal_Littletown.xls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XX1000"/>
  <sheetViews>
    <sheetView workbookViewId="0">
      <selection activeCell="C11" sqref="C11"/>
    </sheetView>
  </sheetViews>
  <sheetFormatPr baseColWidth="10" defaultColWidth="10.6640625" defaultRowHeight="13" x14ac:dyDescent="0.15"/>
  <cols>
    <col min="1" max="1" width="6.6640625" style="1" bestFit="1" customWidth="1"/>
    <col min="2" max="2" width="7.33203125" style="1" customWidth="1"/>
    <col min="3" max="3" width="10.33203125" style="1" bestFit="1" customWidth="1"/>
    <col min="4" max="4" width="2.6640625" style="1" customWidth="1"/>
    <col min="5" max="5" width="7.83203125" style="1" customWidth="1"/>
    <col min="6" max="6" width="9.1640625" style="1" customWidth="1"/>
    <col min="7" max="7" width="5.6640625" style="1" customWidth="1"/>
    <col min="8" max="8" width="7" style="1" customWidth="1"/>
    <col min="9" max="9" width="7.83203125" style="1" bestFit="1" customWidth="1"/>
    <col min="10" max="10" width="2.6640625" style="1" customWidth="1"/>
    <col min="11" max="11" width="13.6640625" style="1" bestFit="1" customWidth="1"/>
    <col min="12" max="16384" width="10.6640625" style="3"/>
  </cols>
  <sheetData>
    <row r="1" spans="1:11" x14ac:dyDescent="0.15">
      <c r="A1" s="4" t="s">
        <v>3</v>
      </c>
      <c r="B1" s="4" t="s">
        <v>4</v>
      </c>
      <c r="C1" s="4" t="s">
        <v>5</v>
      </c>
      <c r="D1" s="4"/>
      <c r="E1" s="4" t="s">
        <v>9</v>
      </c>
      <c r="F1" s="4" t="s">
        <v>0</v>
      </c>
      <c r="H1" s="4" t="s">
        <v>6</v>
      </c>
      <c r="I1" s="4" t="s">
        <v>7</v>
      </c>
      <c r="J1" s="4"/>
      <c r="K1" s="4" t="s">
        <v>8</v>
      </c>
    </row>
    <row r="2" spans="1:11" x14ac:dyDescent="0.15">
      <c r="A2" s="1" t="s">
        <v>42</v>
      </c>
      <c r="B2" s="1" t="s">
        <v>43</v>
      </c>
      <c r="C2" s="18">
        <v>30</v>
      </c>
      <c r="D2" s="1" t="s">
        <v>41</v>
      </c>
      <c r="E2" s="22">
        <v>40</v>
      </c>
      <c r="F2" s="21">
        <v>3200</v>
      </c>
      <c r="H2" s="1" t="s">
        <v>42</v>
      </c>
      <c r="I2" s="1">
        <f>SUMIF(From, H2, Ship)-SUMIF(To, H2, Ship)</f>
        <v>130</v>
      </c>
      <c r="J2" s="1" t="s">
        <v>1</v>
      </c>
      <c r="K2" s="22">
        <v>130</v>
      </c>
    </row>
    <row r="3" spans="1:11" x14ac:dyDescent="0.15">
      <c r="A3" s="1" t="s">
        <v>42</v>
      </c>
      <c r="B3" s="1" t="s">
        <v>44</v>
      </c>
      <c r="C3" s="19">
        <v>70</v>
      </c>
      <c r="D3" s="1" t="s">
        <v>41</v>
      </c>
      <c r="E3" s="22">
        <v>70</v>
      </c>
      <c r="F3" s="21">
        <v>2500</v>
      </c>
      <c r="H3" s="1" t="s">
        <v>46</v>
      </c>
      <c r="I3" s="1">
        <f>SUMIF(From, H3, Ship)-SUMIF(To, H3, Ship)</f>
        <v>50</v>
      </c>
      <c r="J3" s="1" t="s">
        <v>1</v>
      </c>
      <c r="K3" s="22">
        <v>50</v>
      </c>
    </row>
    <row r="4" spans="1:11" x14ac:dyDescent="0.15">
      <c r="A4" s="1" t="s">
        <v>42</v>
      </c>
      <c r="B4" s="1" t="s">
        <v>45</v>
      </c>
      <c r="C4" s="19">
        <v>30</v>
      </c>
      <c r="D4" s="1" t="s">
        <v>41</v>
      </c>
      <c r="E4" s="22">
        <v>50</v>
      </c>
      <c r="F4" s="21">
        <v>2900</v>
      </c>
      <c r="H4" s="1" t="s">
        <v>43</v>
      </c>
      <c r="I4" s="1">
        <f>SUMIF(From, H4, Ship)-SUMIF(To, H4, Ship)</f>
        <v>0</v>
      </c>
      <c r="J4" s="1" t="s">
        <v>1</v>
      </c>
      <c r="K4" s="22">
        <v>0</v>
      </c>
    </row>
    <row r="5" spans="1:11" x14ac:dyDescent="0.15">
      <c r="A5" s="1" t="s">
        <v>46</v>
      </c>
      <c r="B5" s="1" t="s">
        <v>45</v>
      </c>
      <c r="C5" s="19">
        <v>20</v>
      </c>
      <c r="D5" s="1" t="s">
        <v>41</v>
      </c>
      <c r="E5" s="22">
        <v>20</v>
      </c>
      <c r="F5" s="21">
        <v>2400</v>
      </c>
      <c r="H5" s="1" t="s">
        <v>44</v>
      </c>
      <c r="I5" s="1">
        <f>SUMIF(From, H5, Ship)-SUMIF(To, H5, Ship)</f>
        <v>0</v>
      </c>
      <c r="J5" s="1" t="s">
        <v>1</v>
      </c>
      <c r="K5" s="22">
        <v>0</v>
      </c>
    </row>
    <row r="6" spans="1:11" x14ac:dyDescent="0.15">
      <c r="A6" s="1" t="s">
        <v>46</v>
      </c>
      <c r="B6" s="1" t="s">
        <v>47</v>
      </c>
      <c r="C6" s="19">
        <v>30</v>
      </c>
      <c r="D6" s="1" t="s">
        <v>41</v>
      </c>
      <c r="E6" s="22">
        <v>60</v>
      </c>
      <c r="F6" s="21">
        <v>2000</v>
      </c>
      <c r="H6" s="1" t="s">
        <v>45</v>
      </c>
      <c r="I6" s="1">
        <f>SUMIF(From, H6, Ship)-SUMIF(To, H6, Ship)</f>
        <v>0</v>
      </c>
      <c r="J6" s="1" t="s">
        <v>1</v>
      </c>
      <c r="K6" s="22">
        <v>0</v>
      </c>
    </row>
    <row r="7" spans="1:11" x14ac:dyDescent="0.15">
      <c r="A7" s="1" t="s">
        <v>43</v>
      </c>
      <c r="B7" s="1" t="s">
        <v>48</v>
      </c>
      <c r="C7" s="19">
        <v>30</v>
      </c>
      <c r="D7" s="1" t="s">
        <v>41</v>
      </c>
      <c r="E7" s="22">
        <v>30</v>
      </c>
      <c r="F7" s="21">
        <v>6100</v>
      </c>
      <c r="H7" s="1" t="s">
        <v>47</v>
      </c>
      <c r="I7" s="1">
        <f>SUMIF(From, H7, Ship)-SUMIF(To, H7, Ship)</f>
        <v>0</v>
      </c>
      <c r="J7" s="1" t="s">
        <v>1</v>
      </c>
      <c r="K7" s="22">
        <v>0</v>
      </c>
    </row>
    <row r="8" spans="1:11" x14ac:dyDescent="0.15">
      <c r="A8" s="1" t="s">
        <v>44</v>
      </c>
      <c r="B8" s="1" t="s">
        <v>48</v>
      </c>
      <c r="C8" s="19">
        <v>30</v>
      </c>
      <c r="D8" s="1" t="s">
        <v>41</v>
      </c>
      <c r="E8" s="22">
        <v>50</v>
      </c>
      <c r="F8" s="21">
        <v>6800</v>
      </c>
      <c r="H8" s="1" t="s">
        <v>48</v>
      </c>
      <c r="I8" s="1">
        <f>SUMIF(From, H8, Ship)-SUMIF(To, H8, Ship)</f>
        <v>0</v>
      </c>
      <c r="J8" s="1" t="s">
        <v>1</v>
      </c>
      <c r="K8" s="22">
        <v>0</v>
      </c>
    </row>
    <row r="9" spans="1:11" x14ac:dyDescent="0.15">
      <c r="A9" s="1" t="s">
        <v>44</v>
      </c>
      <c r="B9" s="1" t="s">
        <v>49</v>
      </c>
      <c r="C9" s="19">
        <v>40</v>
      </c>
      <c r="D9" s="1" t="s">
        <v>41</v>
      </c>
      <c r="E9" s="22">
        <v>40</v>
      </c>
      <c r="F9" s="21">
        <v>5400</v>
      </c>
      <c r="H9" s="1" t="s">
        <v>49</v>
      </c>
      <c r="I9" s="1">
        <f>SUMIF(From, H9, Ship)-SUMIF(To, H9, Ship)</f>
        <v>0</v>
      </c>
      <c r="J9" s="1" t="s">
        <v>1</v>
      </c>
      <c r="K9" s="22">
        <v>0</v>
      </c>
    </row>
    <row r="10" spans="1:11" x14ac:dyDescent="0.15">
      <c r="A10" s="1" t="s">
        <v>45</v>
      </c>
      <c r="B10" s="1" t="s">
        <v>49</v>
      </c>
      <c r="C10" s="19">
        <v>50</v>
      </c>
      <c r="D10" s="1" t="s">
        <v>41</v>
      </c>
      <c r="E10" s="22">
        <v>60</v>
      </c>
      <c r="F10" s="21">
        <v>5900</v>
      </c>
      <c r="H10" s="1" t="s">
        <v>50</v>
      </c>
      <c r="I10" s="1">
        <f>SUMIF(From, H10, Ship)-SUMIF(To, H10, Ship)</f>
        <v>0</v>
      </c>
      <c r="J10" s="1" t="s">
        <v>1</v>
      </c>
      <c r="K10" s="22">
        <v>0</v>
      </c>
    </row>
    <row r="11" spans="1:11" x14ac:dyDescent="0.15">
      <c r="A11" s="1" t="s">
        <v>47</v>
      </c>
      <c r="B11" s="1" t="s">
        <v>49</v>
      </c>
      <c r="C11" s="19">
        <v>0</v>
      </c>
      <c r="D11" s="1" t="s">
        <v>41</v>
      </c>
      <c r="E11" s="22">
        <v>30</v>
      </c>
      <c r="F11" s="21">
        <v>6300</v>
      </c>
      <c r="H11" s="1" t="s">
        <v>51</v>
      </c>
      <c r="I11" s="1">
        <f>SUMIF(From, H11, Ship)-SUMIF(To, H11, Ship)</f>
        <v>-130</v>
      </c>
      <c r="J11" s="1" t="s">
        <v>1</v>
      </c>
      <c r="K11" s="22">
        <v>-130</v>
      </c>
    </row>
    <row r="12" spans="1:11" x14ac:dyDescent="0.15">
      <c r="A12" s="1" t="s">
        <v>47</v>
      </c>
      <c r="B12" s="1" t="s">
        <v>50</v>
      </c>
      <c r="C12" s="19">
        <v>30</v>
      </c>
      <c r="D12" s="1" t="s">
        <v>41</v>
      </c>
      <c r="E12" s="22">
        <v>40</v>
      </c>
      <c r="F12" s="21">
        <v>5700</v>
      </c>
      <c r="H12" s="1" t="s">
        <v>52</v>
      </c>
      <c r="I12" s="1">
        <f>SUMIF(From, H12, Ship)-SUMIF(To, H12, Ship)</f>
        <v>-50</v>
      </c>
      <c r="J12" s="1" t="s">
        <v>1</v>
      </c>
      <c r="K12" s="22">
        <v>-50</v>
      </c>
    </row>
    <row r="13" spans="1:11" x14ac:dyDescent="0.15">
      <c r="A13" s="1" t="s">
        <v>48</v>
      </c>
      <c r="B13" s="1" t="s">
        <v>51</v>
      </c>
      <c r="C13" s="19">
        <v>60</v>
      </c>
      <c r="D13" s="1" t="s">
        <v>41</v>
      </c>
      <c r="E13" s="22">
        <v>70</v>
      </c>
      <c r="F13" s="21">
        <v>3100</v>
      </c>
    </row>
    <row r="14" spans="1:11" x14ac:dyDescent="0.15">
      <c r="A14" s="1" t="s">
        <v>49</v>
      </c>
      <c r="B14" s="1" t="s">
        <v>51</v>
      </c>
      <c r="C14" s="19">
        <v>60</v>
      </c>
      <c r="D14" s="1" t="s">
        <v>41</v>
      </c>
      <c r="E14" s="22">
        <v>80</v>
      </c>
      <c r="F14" s="21">
        <v>4200</v>
      </c>
    </row>
    <row r="15" spans="1:11" x14ac:dyDescent="0.15">
      <c r="A15" s="1" t="s">
        <v>49</v>
      </c>
      <c r="B15" s="1" t="s">
        <v>52</v>
      </c>
      <c r="C15" s="19">
        <v>30</v>
      </c>
      <c r="D15" s="1" t="s">
        <v>41</v>
      </c>
      <c r="E15" s="22">
        <v>40</v>
      </c>
      <c r="F15" s="21">
        <v>4000</v>
      </c>
    </row>
    <row r="16" spans="1:11" x14ac:dyDescent="0.15">
      <c r="A16" s="1" t="s">
        <v>50</v>
      </c>
      <c r="B16" s="1" t="s">
        <v>51</v>
      </c>
      <c r="C16" s="19">
        <v>10</v>
      </c>
      <c r="D16" s="1" t="s">
        <v>41</v>
      </c>
      <c r="E16" s="22">
        <v>10</v>
      </c>
      <c r="F16" s="21">
        <v>3400</v>
      </c>
    </row>
    <row r="17" spans="1:6" x14ac:dyDescent="0.15">
      <c r="A17" s="1" t="s">
        <v>50</v>
      </c>
      <c r="B17" s="1" t="s">
        <v>52</v>
      </c>
      <c r="C17" s="20">
        <v>20</v>
      </c>
      <c r="D17" s="1" t="s">
        <v>41</v>
      </c>
      <c r="E17" s="22">
        <v>20</v>
      </c>
      <c r="F17" s="21">
        <v>3000</v>
      </c>
    </row>
    <row r="18" spans="1:6" ht="14" thickBot="1" x14ac:dyDescent="0.2"/>
    <row r="19" spans="1:6" ht="14" thickBot="1" x14ac:dyDescent="0.2">
      <c r="B19" s="2" t="s">
        <v>2</v>
      </c>
      <c r="C19" s="17">
        <f>SUMPRODUCT(Ship, UnitCost)</f>
        <v>2187000</v>
      </c>
      <c r="D19" s="5"/>
      <c r="E19" s="5"/>
    </row>
    <row r="1000" spans="648:648" ht="16" x14ac:dyDescent="0.2">
      <c r="XX1000" s="30">
        <v>82026</v>
      </c>
    </row>
  </sheetData>
  <phoneticPr fontId="0"/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XX1000"/>
  <sheetViews>
    <sheetView workbookViewId="0">
      <selection activeCell="C20" sqref="C20"/>
    </sheetView>
  </sheetViews>
  <sheetFormatPr baseColWidth="10" defaultColWidth="10.6640625" defaultRowHeight="13" x14ac:dyDescent="0.15"/>
  <cols>
    <col min="1" max="1" width="5.6640625" style="1" customWidth="1"/>
    <col min="2" max="2" width="6.6640625" style="1" customWidth="1"/>
    <col min="3" max="3" width="7.6640625" style="1" customWidth="1"/>
    <col min="4" max="4" width="2.6640625" style="1" customWidth="1"/>
    <col min="5" max="5" width="7.83203125" style="1" customWidth="1"/>
    <col min="6" max="6" width="5.6640625" style="1" customWidth="1"/>
    <col min="7" max="7" width="7" style="1" customWidth="1"/>
    <col min="8" max="8" width="7.83203125" style="1" bestFit="1" customWidth="1"/>
    <col min="9" max="9" width="2.6640625" style="1" customWidth="1"/>
    <col min="10" max="10" width="13.6640625" style="1" bestFit="1" customWidth="1"/>
    <col min="11" max="16384" width="10.6640625" style="3"/>
  </cols>
  <sheetData>
    <row r="1" spans="1:10" x14ac:dyDescent="0.15">
      <c r="A1" s="4" t="s">
        <v>3</v>
      </c>
      <c r="B1" s="4" t="s">
        <v>4</v>
      </c>
      <c r="C1" s="4" t="s">
        <v>5</v>
      </c>
      <c r="D1" s="4"/>
      <c r="E1" s="4" t="s">
        <v>9</v>
      </c>
      <c r="G1" s="4" t="s">
        <v>6</v>
      </c>
      <c r="H1" s="4" t="s">
        <v>7</v>
      </c>
      <c r="I1" s="4"/>
      <c r="J1" s="4" t="s">
        <v>8</v>
      </c>
    </row>
    <row r="2" spans="1:10" x14ac:dyDescent="0.15">
      <c r="A2" s="1" t="s">
        <v>17</v>
      </c>
      <c r="B2" s="1" t="s">
        <v>11</v>
      </c>
      <c r="C2" s="18">
        <v>75</v>
      </c>
      <c r="D2" s="1" t="s">
        <v>41</v>
      </c>
      <c r="E2" s="22">
        <v>75</v>
      </c>
      <c r="G2" s="1" t="s">
        <v>17</v>
      </c>
      <c r="H2" s="1">
        <f>SUMIF(From, G2, Ship)-SUMIF(To, G2, Ship)</f>
        <v>140</v>
      </c>
    </row>
    <row r="3" spans="1:10" x14ac:dyDescent="0.15">
      <c r="A3" s="1" t="s">
        <v>17</v>
      </c>
      <c r="B3" s="1" t="s">
        <v>12</v>
      </c>
      <c r="C3" s="19">
        <v>65</v>
      </c>
      <c r="D3" s="1" t="s">
        <v>41</v>
      </c>
      <c r="E3" s="22">
        <v>65</v>
      </c>
      <c r="G3" s="1" t="s">
        <v>18</v>
      </c>
      <c r="H3" s="1">
        <f>SUMIF(From, G3, Ship)-SUMIF(To, G3, Ship)</f>
        <v>140</v>
      </c>
    </row>
    <row r="4" spans="1:10" x14ac:dyDescent="0.15">
      <c r="A4" s="1" t="s">
        <v>18</v>
      </c>
      <c r="B4" s="1" t="s">
        <v>11</v>
      </c>
      <c r="C4" s="19">
        <v>30</v>
      </c>
      <c r="D4" s="1" t="s">
        <v>41</v>
      </c>
      <c r="E4" s="22">
        <v>40</v>
      </c>
      <c r="G4" s="1" t="s">
        <v>19</v>
      </c>
      <c r="H4" s="1">
        <f>SUMIF(From, G4, Ship)-SUMIF(To, G4, Ship)</f>
        <v>115</v>
      </c>
    </row>
    <row r="5" spans="1:10" x14ac:dyDescent="0.15">
      <c r="A5" s="1" t="s">
        <v>18</v>
      </c>
      <c r="B5" s="1" t="s">
        <v>12</v>
      </c>
      <c r="C5" s="19">
        <v>50</v>
      </c>
      <c r="D5" s="1" t="s">
        <v>41</v>
      </c>
      <c r="E5" s="22">
        <v>50</v>
      </c>
      <c r="G5" s="1" t="s">
        <v>11</v>
      </c>
      <c r="H5" s="1">
        <f>SUMIF(From, G5, Ship)-SUMIF(To, G5, Ship)</f>
        <v>0</v>
      </c>
      <c r="I5" s="1" t="s">
        <v>1</v>
      </c>
      <c r="J5" s="22">
        <v>0</v>
      </c>
    </row>
    <row r="6" spans="1:10" x14ac:dyDescent="0.15">
      <c r="A6" s="1" t="s">
        <v>18</v>
      </c>
      <c r="B6" s="1" t="s">
        <v>13</v>
      </c>
      <c r="C6" s="19">
        <v>60</v>
      </c>
      <c r="D6" s="1" t="s">
        <v>41</v>
      </c>
      <c r="E6" s="22">
        <v>60</v>
      </c>
      <c r="G6" s="1" t="s">
        <v>12</v>
      </c>
      <c r="H6" s="1">
        <f>SUMIF(From, G6, Ship)-SUMIF(To, G6, Ship)</f>
        <v>0</v>
      </c>
      <c r="I6" s="1" t="s">
        <v>1</v>
      </c>
      <c r="J6" s="22">
        <v>0</v>
      </c>
    </row>
    <row r="7" spans="1:10" x14ac:dyDescent="0.15">
      <c r="A7" s="1" t="s">
        <v>19</v>
      </c>
      <c r="B7" s="1" t="s">
        <v>12</v>
      </c>
      <c r="C7" s="19">
        <v>45</v>
      </c>
      <c r="D7" s="1" t="s">
        <v>41</v>
      </c>
      <c r="E7" s="22">
        <v>80</v>
      </c>
      <c r="G7" s="1" t="s">
        <v>13</v>
      </c>
      <c r="H7" s="1">
        <f>SUMIF(From, G7, Ship)-SUMIF(To, G7, Ship)</f>
        <v>0</v>
      </c>
      <c r="I7" s="1" t="s">
        <v>1</v>
      </c>
      <c r="J7" s="22">
        <v>0</v>
      </c>
    </row>
    <row r="8" spans="1:10" x14ac:dyDescent="0.15">
      <c r="A8" s="1" t="s">
        <v>19</v>
      </c>
      <c r="B8" s="1" t="s">
        <v>13</v>
      </c>
      <c r="C8" s="19">
        <v>70</v>
      </c>
      <c r="D8" s="1" t="s">
        <v>41</v>
      </c>
      <c r="E8" s="22">
        <v>70</v>
      </c>
      <c r="G8" s="1" t="s">
        <v>10</v>
      </c>
      <c r="H8" s="1">
        <f>SUMIF(From, G8, Ship)-SUMIF(To, G8, Ship)</f>
        <v>0</v>
      </c>
      <c r="I8" s="1" t="s">
        <v>1</v>
      </c>
      <c r="J8" s="22">
        <v>0</v>
      </c>
    </row>
    <row r="9" spans="1:10" x14ac:dyDescent="0.15">
      <c r="A9" s="1" t="s">
        <v>11</v>
      </c>
      <c r="B9" s="1" t="s">
        <v>10</v>
      </c>
      <c r="C9" s="19">
        <v>60</v>
      </c>
      <c r="D9" s="1" t="s">
        <v>41</v>
      </c>
      <c r="E9" s="22">
        <v>60</v>
      </c>
      <c r="G9" s="1" t="s">
        <v>14</v>
      </c>
      <c r="H9" s="1">
        <f>SUMIF(From, G9, Ship)-SUMIF(To, G9, Ship)</f>
        <v>0</v>
      </c>
      <c r="I9" s="1" t="s">
        <v>1</v>
      </c>
      <c r="J9" s="22">
        <v>0</v>
      </c>
    </row>
    <row r="10" spans="1:10" x14ac:dyDescent="0.15">
      <c r="A10" s="1" t="s">
        <v>11</v>
      </c>
      <c r="B10" s="1" t="s">
        <v>14</v>
      </c>
      <c r="C10" s="19">
        <v>45</v>
      </c>
      <c r="D10" s="1" t="s">
        <v>41</v>
      </c>
      <c r="E10" s="22">
        <v>45</v>
      </c>
      <c r="G10" s="1" t="s">
        <v>15</v>
      </c>
      <c r="H10" s="1">
        <f>SUMIF(From, G10, Ship)-SUMIF(To, G10, Ship)</f>
        <v>0</v>
      </c>
      <c r="I10" s="1" t="s">
        <v>1</v>
      </c>
      <c r="J10" s="22">
        <v>0</v>
      </c>
    </row>
    <row r="11" spans="1:10" x14ac:dyDescent="0.15">
      <c r="A11" s="1" t="s">
        <v>12</v>
      </c>
      <c r="B11" s="1" t="s">
        <v>10</v>
      </c>
      <c r="C11" s="19">
        <v>60</v>
      </c>
      <c r="D11" s="1" t="s">
        <v>41</v>
      </c>
      <c r="E11" s="22">
        <v>70</v>
      </c>
      <c r="G11" s="1" t="s">
        <v>20</v>
      </c>
      <c r="H11" s="1">
        <f>SUMIF(From, G11, Ship)-SUMIF(To, G11, Ship)</f>
        <v>-395</v>
      </c>
    </row>
    <row r="12" spans="1:10" x14ac:dyDescent="0.15">
      <c r="A12" s="1" t="s">
        <v>12</v>
      </c>
      <c r="B12" s="1" t="s">
        <v>14</v>
      </c>
      <c r="C12" s="19">
        <v>55</v>
      </c>
      <c r="D12" s="1" t="s">
        <v>41</v>
      </c>
      <c r="E12" s="22">
        <v>55</v>
      </c>
    </row>
    <row r="13" spans="1:10" x14ac:dyDescent="0.15">
      <c r="A13" s="1" t="s">
        <v>12</v>
      </c>
      <c r="B13" s="1" t="s">
        <v>15</v>
      </c>
      <c r="C13" s="19">
        <v>45</v>
      </c>
      <c r="D13" s="1" t="s">
        <v>41</v>
      </c>
      <c r="E13" s="22">
        <v>45</v>
      </c>
    </row>
    <row r="14" spans="1:10" x14ac:dyDescent="0.15">
      <c r="A14" s="1" t="s">
        <v>13</v>
      </c>
      <c r="B14" s="1" t="s">
        <v>14</v>
      </c>
      <c r="C14" s="19">
        <v>45</v>
      </c>
      <c r="D14" s="1" t="s">
        <v>41</v>
      </c>
      <c r="E14" s="22">
        <v>70</v>
      </c>
    </row>
    <row r="15" spans="1:10" x14ac:dyDescent="0.15">
      <c r="A15" s="1" t="s">
        <v>13</v>
      </c>
      <c r="B15" s="1" t="s">
        <v>15</v>
      </c>
      <c r="C15" s="19">
        <v>85</v>
      </c>
      <c r="D15" s="1" t="s">
        <v>41</v>
      </c>
      <c r="E15" s="22">
        <v>90</v>
      </c>
    </row>
    <row r="16" spans="1:10" x14ac:dyDescent="0.15">
      <c r="A16" s="1" t="s">
        <v>10</v>
      </c>
      <c r="B16" s="1" t="s">
        <v>20</v>
      </c>
      <c r="C16" s="19">
        <v>120</v>
      </c>
      <c r="D16" s="1" t="s">
        <v>41</v>
      </c>
      <c r="E16" s="22">
        <v>120</v>
      </c>
    </row>
    <row r="17" spans="1:5" x14ac:dyDescent="0.15">
      <c r="A17" s="1" t="s">
        <v>14</v>
      </c>
      <c r="B17" s="1" t="s">
        <v>20</v>
      </c>
      <c r="C17" s="19">
        <v>145</v>
      </c>
      <c r="D17" s="1" t="s">
        <v>41</v>
      </c>
      <c r="E17" s="22">
        <v>190</v>
      </c>
    </row>
    <row r="18" spans="1:5" x14ac:dyDescent="0.15">
      <c r="A18" s="1" t="s">
        <v>15</v>
      </c>
      <c r="B18" s="1" t="s">
        <v>20</v>
      </c>
      <c r="C18" s="20">
        <v>130</v>
      </c>
      <c r="D18" s="1" t="s">
        <v>41</v>
      </c>
      <c r="E18" s="22">
        <v>130</v>
      </c>
    </row>
    <row r="19" spans="1:5" ht="14" thickBot="1" x14ac:dyDescent="0.2"/>
    <row r="20" spans="1:5" ht="14" thickBot="1" x14ac:dyDescent="0.2">
      <c r="B20" s="2" t="s">
        <v>16</v>
      </c>
      <c r="C20" s="23">
        <f>SUM(H2:H4)</f>
        <v>395</v>
      </c>
      <c r="D20" s="5"/>
      <c r="E20" s="5"/>
    </row>
    <row r="1000" spans="648:648" ht="16" x14ac:dyDescent="0.2">
      <c r="XX1000" s="30">
        <v>82026</v>
      </c>
    </row>
  </sheetData>
  <phoneticPr fontId="0"/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XX1000"/>
  <sheetViews>
    <sheetView workbookViewId="0">
      <selection activeCell="C35" sqref="C35"/>
    </sheetView>
  </sheetViews>
  <sheetFormatPr baseColWidth="10" defaultColWidth="10.6640625" defaultRowHeight="13" x14ac:dyDescent="0.15"/>
  <cols>
    <col min="1" max="1" width="9.6640625" style="1" customWidth="1"/>
    <col min="2" max="2" width="11.33203125" style="1" customWidth="1"/>
    <col min="3" max="3" width="7.6640625" style="1" customWidth="1"/>
    <col min="4" max="4" width="2.6640625" style="1" customWidth="1"/>
    <col min="5" max="5" width="7.83203125" style="1" customWidth="1"/>
    <col min="6" max="6" width="5.6640625" style="1" customWidth="1"/>
    <col min="7" max="7" width="10.1640625" style="1" customWidth="1"/>
    <col min="8" max="8" width="7.83203125" style="1" bestFit="1" customWidth="1"/>
    <col min="9" max="9" width="2.6640625" style="1" customWidth="1"/>
    <col min="10" max="10" width="13.6640625" style="1" bestFit="1" customWidth="1"/>
    <col min="11" max="16384" width="10.6640625" style="3"/>
  </cols>
  <sheetData>
    <row r="1" spans="1:10" x14ac:dyDescent="0.15">
      <c r="A1" s="4" t="s">
        <v>3</v>
      </c>
      <c r="B1" s="4" t="s">
        <v>4</v>
      </c>
      <c r="C1" s="4" t="s">
        <v>5</v>
      </c>
      <c r="D1" s="4"/>
      <c r="E1" s="4" t="s">
        <v>9</v>
      </c>
      <c r="G1" s="4" t="s">
        <v>6</v>
      </c>
      <c r="H1" s="4" t="s">
        <v>7</v>
      </c>
      <c r="I1" s="4"/>
      <c r="J1" s="4" t="s">
        <v>8</v>
      </c>
    </row>
    <row r="2" spans="1:10" x14ac:dyDescent="0.15">
      <c r="A2" s="1" t="s">
        <v>53</v>
      </c>
      <c r="B2" s="1" t="s">
        <v>54</v>
      </c>
      <c r="C2" s="18">
        <v>11</v>
      </c>
      <c r="D2" s="1" t="s">
        <v>41</v>
      </c>
      <c r="E2" s="22">
        <v>11</v>
      </c>
      <c r="G2" s="1" t="s">
        <v>53</v>
      </c>
      <c r="H2" s="1">
        <f>SUMIF(From, G2, Ship)-SUMIF(To,G2,Ship)</f>
        <v>28</v>
      </c>
    </row>
    <row r="3" spans="1:10" x14ac:dyDescent="0.15">
      <c r="A3" s="1" t="s">
        <v>53</v>
      </c>
      <c r="B3" s="1" t="s">
        <v>55</v>
      </c>
      <c r="C3" s="19">
        <v>7</v>
      </c>
      <c r="D3" s="1" t="s">
        <v>41</v>
      </c>
      <c r="E3" s="22">
        <v>7</v>
      </c>
      <c r="G3" s="1" t="s">
        <v>58</v>
      </c>
      <c r="H3" s="1">
        <f>SUMIF(From, G3, Ship)-SUMIF(To,G3,Ship)</f>
        <v>24</v>
      </c>
    </row>
    <row r="4" spans="1:10" x14ac:dyDescent="0.15">
      <c r="A4" s="1" t="s">
        <v>53</v>
      </c>
      <c r="B4" s="1" t="s">
        <v>56</v>
      </c>
      <c r="C4" s="19">
        <v>2</v>
      </c>
      <c r="D4" s="1" t="s">
        <v>41</v>
      </c>
      <c r="E4" s="22">
        <v>2</v>
      </c>
      <c r="G4" s="1" t="s">
        <v>59</v>
      </c>
      <c r="H4" s="1">
        <f>SUMIF(From, G4, Ship)-SUMIF(To,G4,Ship)</f>
        <v>28</v>
      </c>
    </row>
    <row r="5" spans="1:10" x14ac:dyDescent="0.15">
      <c r="A5" s="1" t="s">
        <v>53</v>
      </c>
      <c r="B5" s="1" t="s">
        <v>57</v>
      </c>
      <c r="C5" s="19">
        <v>8</v>
      </c>
      <c r="D5" s="1" t="s">
        <v>41</v>
      </c>
      <c r="E5" s="22">
        <v>8</v>
      </c>
      <c r="G5" s="1" t="s">
        <v>60</v>
      </c>
      <c r="H5" s="1">
        <f>SUMIF(From, G5, Ship)-SUMIF(To,G5,Ship)</f>
        <v>28</v>
      </c>
    </row>
    <row r="6" spans="1:10" x14ac:dyDescent="0.15">
      <c r="A6" s="1" t="s">
        <v>58</v>
      </c>
      <c r="B6" s="1" t="s">
        <v>54</v>
      </c>
      <c r="C6" s="19">
        <v>5</v>
      </c>
      <c r="D6" s="1" t="s">
        <v>41</v>
      </c>
      <c r="E6" s="22">
        <v>5</v>
      </c>
      <c r="G6" s="1" t="s">
        <v>54</v>
      </c>
      <c r="H6" s="1">
        <f>SUMIF(From, G6, Ship)-SUMIF(To,G6,Ship)</f>
        <v>0</v>
      </c>
      <c r="I6" s="1" t="s">
        <v>1</v>
      </c>
      <c r="J6" s="22">
        <v>0</v>
      </c>
    </row>
    <row r="7" spans="1:10" x14ac:dyDescent="0.15">
      <c r="A7" s="1" t="s">
        <v>58</v>
      </c>
      <c r="B7" s="1" t="s">
        <v>55</v>
      </c>
      <c r="C7" s="19">
        <v>4</v>
      </c>
      <c r="D7" s="1" t="s">
        <v>41</v>
      </c>
      <c r="E7" s="22">
        <v>4</v>
      </c>
      <c r="G7" s="1" t="s">
        <v>55</v>
      </c>
      <c r="H7" s="1">
        <f>SUMIF(From, G7, Ship)-SUMIF(To,G7,Ship)</f>
        <v>0</v>
      </c>
      <c r="I7" s="1" t="s">
        <v>1</v>
      </c>
      <c r="J7" s="22">
        <v>0</v>
      </c>
    </row>
    <row r="8" spans="1:10" x14ac:dyDescent="0.15">
      <c r="A8" s="1" t="s">
        <v>58</v>
      </c>
      <c r="B8" s="1" t="s">
        <v>56</v>
      </c>
      <c r="C8" s="19">
        <v>8</v>
      </c>
      <c r="D8" s="1" t="s">
        <v>41</v>
      </c>
      <c r="E8" s="22">
        <v>8</v>
      </c>
      <c r="G8" s="1" t="s">
        <v>56</v>
      </c>
      <c r="H8" s="1">
        <f>SUMIF(From, G8, Ship)-SUMIF(To,G8,Ship)</f>
        <v>0</v>
      </c>
      <c r="I8" s="1" t="s">
        <v>1</v>
      </c>
      <c r="J8" s="22">
        <v>0</v>
      </c>
    </row>
    <row r="9" spans="1:10" x14ac:dyDescent="0.15">
      <c r="A9" s="1" t="s">
        <v>58</v>
      </c>
      <c r="B9" s="1" t="s">
        <v>57</v>
      </c>
      <c r="C9" s="19">
        <v>7</v>
      </c>
      <c r="D9" s="1" t="s">
        <v>41</v>
      </c>
      <c r="E9" s="22">
        <v>7</v>
      </c>
      <c r="G9" s="1" t="s">
        <v>57</v>
      </c>
      <c r="H9" s="1">
        <f>SUMIF(From, G9, Ship)-SUMIF(To,G9,Ship)</f>
        <v>0</v>
      </c>
      <c r="I9" s="1" t="s">
        <v>1</v>
      </c>
      <c r="J9" s="22">
        <v>0</v>
      </c>
    </row>
    <row r="10" spans="1:10" x14ac:dyDescent="0.15">
      <c r="A10" s="1" t="s">
        <v>59</v>
      </c>
      <c r="B10" s="1" t="s">
        <v>54</v>
      </c>
      <c r="C10" s="19">
        <v>7</v>
      </c>
      <c r="D10" s="1" t="s">
        <v>41</v>
      </c>
      <c r="E10" s="22">
        <v>7</v>
      </c>
      <c r="G10" s="1" t="s">
        <v>61</v>
      </c>
      <c r="H10" s="1">
        <f>SUMIF(From, G10, Ship)-SUMIF(To,G10,Ship)</f>
        <v>-26</v>
      </c>
    </row>
    <row r="11" spans="1:10" x14ac:dyDescent="0.15">
      <c r="A11" s="1" t="s">
        <v>59</v>
      </c>
      <c r="B11" s="1" t="s">
        <v>55</v>
      </c>
      <c r="C11" s="19">
        <v>3</v>
      </c>
      <c r="D11" s="1" t="s">
        <v>41</v>
      </c>
      <c r="E11" s="22">
        <v>3</v>
      </c>
      <c r="G11" s="1" t="s">
        <v>62</v>
      </c>
      <c r="H11" s="1">
        <f>SUMIF(From, G11, Ship)-SUMIF(To,G11,Ship)</f>
        <v>-33</v>
      </c>
    </row>
    <row r="12" spans="1:10" x14ac:dyDescent="0.15">
      <c r="A12" s="1" t="s">
        <v>59</v>
      </c>
      <c r="B12" s="1" t="s">
        <v>56</v>
      </c>
      <c r="C12" s="19">
        <v>12</v>
      </c>
      <c r="D12" s="1" t="s">
        <v>41</v>
      </c>
      <c r="E12" s="22">
        <v>12</v>
      </c>
      <c r="G12" s="1" t="s">
        <v>63</v>
      </c>
      <c r="H12" s="1">
        <f>SUMIF(From, G12, Ship)-SUMIF(To,G12,Ship)</f>
        <v>-30</v>
      </c>
    </row>
    <row r="13" spans="1:10" x14ac:dyDescent="0.15">
      <c r="A13" s="1" t="s">
        <v>59</v>
      </c>
      <c r="B13" s="1" t="s">
        <v>57</v>
      </c>
      <c r="C13" s="19">
        <v>6</v>
      </c>
      <c r="D13" s="1" t="s">
        <v>41</v>
      </c>
      <c r="E13" s="22">
        <v>6</v>
      </c>
      <c r="G13" s="1" t="s">
        <v>64</v>
      </c>
      <c r="H13" s="1">
        <f>SUMIF(From, G13, Ship)-SUMIF(To,G13,Ship)</f>
        <v>-19</v>
      </c>
    </row>
    <row r="14" spans="1:10" x14ac:dyDescent="0.15">
      <c r="A14" s="1" t="s">
        <v>60</v>
      </c>
      <c r="B14" s="1" t="s">
        <v>54</v>
      </c>
      <c r="C14" s="19">
        <v>1</v>
      </c>
      <c r="D14" s="1" t="s">
        <v>41</v>
      </c>
      <c r="E14" s="22">
        <v>8</v>
      </c>
    </row>
    <row r="15" spans="1:10" x14ac:dyDescent="0.15">
      <c r="A15" s="1" t="s">
        <v>60</v>
      </c>
      <c r="B15" s="1" t="s">
        <v>55</v>
      </c>
      <c r="C15" s="19">
        <v>9</v>
      </c>
      <c r="D15" s="1" t="s">
        <v>41</v>
      </c>
      <c r="E15" s="22">
        <v>9</v>
      </c>
    </row>
    <row r="16" spans="1:10" x14ac:dyDescent="0.15">
      <c r="A16" s="1" t="s">
        <v>60</v>
      </c>
      <c r="B16" s="1" t="s">
        <v>56</v>
      </c>
      <c r="C16" s="19">
        <v>3</v>
      </c>
      <c r="D16" s="1" t="s">
        <v>41</v>
      </c>
      <c r="E16" s="22">
        <v>4</v>
      </c>
    </row>
    <row r="17" spans="1:5" x14ac:dyDescent="0.15">
      <c r="A17" s="1" t="s">
        <v>60</v>
      </c>
      <c r="B17" s="1" t="s">
        <v>57</v>
      </c>
      <c r="C17" s="19">
        <v>15</v>
      </c>
      <c r="D17" s="1" t="s">
        <v>41</v>
      </c>
      <c r="E17" s="22">
        <v>15</v>
      </c>
    </row>
    <row r="18" spans="1:5" x14ac:dyDescent="0.15">
      <c r="A18" s="1" t="s">
        <v>54</v>
      </c>
      <c r="B18" s="1" t="s">
        <v>61</v>
      </c>
      <c r="C18" s="19">
        <v>5</v>
      </c>
      <c r="D18" s="1" t="s">
        <v>41</v>
      </c>
      <c r="E18" s="22">
        <v>5</v>
      </c>
    </row>
    <row r="19" spans="1:5" x14ac:dyDescent="0.15">
      <c r="A19" s="1" t="s">
        <v>54</v>
      </c>
      <c r="B19" s="1" t="s">
        <v>62</v>
      </c>
      <c r="C19" s="19">
        <v>9</v>
      </c>
      <c r="D19" s="1" t="s">
        <v>41</v>
      </c>
      <c r="E19" s="22">
        <v>9</v>
      </c>
    </row>
    <row r="20" spans="1:5" x14ac:dyDescent="0.15">
      <c r="A20" s="1" t="s">
        <v>54</v>
      </c>
      <c r="B20" s="1" t="s">
        <v>63</v>
      </c>
      <c r="C20" s="19">
        <v>6</v>
      </c>
      <c r="D20" s="1" t="s">
        <v>41</v>
      </c>
      <c r="E20" s="22">
        <v>6</v>
      </c>
    </row>
    <row r="21" spans="1:5" x14ac:dyDescent="0.15">
      <c r="A21" s="1" t="s">
        <v>54</v>
      </c>
      <c r="B21" s="1" t="s">
        <v>64</v>
      </c>
      <c r="C21" s="19">
        <v>4</v>
      </c>
      <c r="D21" s="1" t="s">
        <v>41</v>
      </c>
      <c r="E21" s="22">
        <v>4</v>
      </c>
    </row>
    <row r="22" spans="1:5" x14ac:dyDescent="0.15">
      <c r="A22" s="1" t="s">
        <v>55</v>
      </c>
      <c r="B22" s="1" t="s">
        <v>61</v>
      </c>
      <c r="C22" s="19">
        <v>8</v>
      </c>
      <c r="D22" s="1" t="s">
        <v>41</v>
      </c>
      <c r="E22" s="22">
        <v>8</v>
      </c>
    </row>
    <row r="23" spans="1:5" x14ac:dyDescent="0.15">
      <c r="A23" s="1" t="s">
        <v>55</v>
      </c>
      <c r="B23" s="1" t="s">
        <v>62</v>
      </c>
      <c r="C23" s="19">
        <v>7</v>
      </c>
      <c r="D23" s="1" t="s">
        <v>41</v>
      </c>
      <c r="E23" s="22">
        <v>7</v>
      </c>
    </row>
    <row r="24" spans="1:5" x14ac:dyDescent="0.15">
      <c r="A24" s="1" t="s">
        <v>55</v>
      </c>
      <c r="B24" s="1" t="s">
        <v>63</v>
      </c>
      <c r="C24" s="19">
        <v>8</v>
      </c>
      <c r="D24" s="1" t="s">
        <v>41</v>
      </c>
      <c r="E24" s="22">
        <v>9</v>
      </c>
    </row>
    <row r="25" spans="1:5" x14ac:dyDescent="0.15">
      <c r="A25" s="1" t="s">
        <v>55</v>
      </c>
      <c r="B25" s="1" t="s">
        <v>64</v>
      </c>
      <c r="C25" s="19">
        <v>0</v>
      </c>
      <c r="D25" s="1" t="s">
        <v>41</v>
      </c>
      <c r="E25" s="22">
        <v>5</v>
      </c>
    </row>
    <row r="26" spans="1:5" x14ac:dyDescent="0.15">
      <c r="A26" s="1" t="s">
        <v>56</v>
      </c>
      <c r="B26" s="1" t="s">
        <v>61</v>
      </c>
      <c r="C26" s="19">
        <v>4</v>
      </c>
      <c r="D26" s="1" t="s">
        <v>41</v>
      </c>
      <c r="E26" s="22">
        <v>4</v>
      </c>
    </row>
    <row r="27" spans="1:5" x14ac:dyDescent="0.15">
      <c r="A27" s="1" t="s">
        <v>56</v>
      </c>
      <c r="B27" s="1" t="s">
        <v>62</v>
      </c>
      <c r="C27" s="19">
        <v>6</v>
      </c>
      <c r="D27" s="1" t="s">
        <v>41</v>
      </c>
      <c r="E27" s="22">
        <v>6</v>
      </c>
    </row>
    <row r="28" spans="1:5" x14ac:dyDescent="0.15">
      <c r="A28" s="1" t="s">
        <v>56</v>
      </c>
      <c r="B28" s="1" t="s">
        <v>63</v>
      </c>
      <c r="C28" s="19">
        <v>7</v>
      </c>
      <c r="D28" s="1" t="s">
        <v>41</v>
      </c>
      <c r="E28" s="22">
        <v>7</v>
      </c>
    </row>
    <row r="29" spans="1:5" x14ac:dyDescent="0.15">
      <c r="A29" s="1" t="s">
        <v>56</v>
      </c>
      <c r="B29" s="1" t="s">
        <v>64</v>
      </c>
      <c r="C29" s="19">
        <v>8</v>
      </c>
      <c r="D29" s="1" t="s">
        <v>41</v>
      </c>
      <c r="E29" s="22">
        <v>8</v>
      </c>
    </row>
    <row r="30" spans="1:5" x14ac:dyDescent="0.15">
      <c r="A30" s="1" t="s">
        <v>57</v>
      </c>
      <c r="B30" s="1" t="s">
        <v>61</v>
      </c>
      <c r="C30" s="19">
        <v>9</v>
      </c>
      <c r="D30" s="1" t="s">
        <v>41</v>
      </c>
      <c r="E30" s="22">
        <v>12</v>
      </c>
    </row>
    <row r="31" spans="1:5" x14ac:dyDescent="0.15">
      <c r="A31" s="1" t="s">
        <v>57</v>
      </c>
      <c r="B31" s="1" t="s">
        <v>62</v>
      </c>
      <c r="C31" s="19">
        <v>11</v>
      </c>
      <c r="D31" s="1" t="s">
        <v>41</v>
      </c>
      <c r="E31" s="22">
        <v>11</v>
      </c>
    </row>
    <row r="32" spans="1:5" x14ac:dyDescent="0.15">
      <c r="A32" s="1" t="s">
        <v>57</v>
      </c>
      <c r="B32" s="1" t="s">
        <v>63</v>
      </c>
      <c r="C32" s="19">
        <v>9</v>
      </c>
      <c r="D32" s="1" t="s">
        <v>41</v>
      </c>
      <c r="E32" s="22">
        <v>9</v>
      </c>
    </row>
    <row r="33" spans="1:5" x14ac:dyDescent="0.15">
      <c r="A33" s="1" t="s">
        <v>57</v>
      </c>
      <c r="B33" s="1" t="s">
        <v>64</v>
      </c>
      <c r="C33" s="20">
        <v>7</v>
      </c>
      <c r="D33" s="1" t="s">
        <v>41</v>
      </c>
      <c r="E33" s="22">
        <v>7</v>
      </c>
    </row>
    <row r="34" spans="1:5" ht="14" thickBot="1" x14ac:dyDescent="0.2"/>
    <row r="35" spans="1:5" ht="14" thickBot="1" x14ac:dyDescent="0.2">
      <c r="B35" s="2" t="s">
        <v>16</v>
      </c>
      <c r="C35" s="23">
        <f>SUM(H2:H5)</f>
        <v>108</v>
      </c>
      <c r="D35" s="5"/>
      <c r="E35" s="5"/>
    </row>
    <row r="1000" spans="648:648" ht="16" x14ac:dyDescent="0.2">
      <c r="XX1000" s="30">
        <v>82026</v>
      </c>
    </row>
  </sheetData>
  <phoneticPr fontId="0"/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XX1000"/>
  <sheetViews>
    <sheetView workbookViewId="0">
      <selection activeCell="D29" sqref="D29"/>
    </sheetView>
  </sheetViews>
  <sheetFormatPr baseColWidth="10" defaultColWidth="9.1640625" defaultRowHeight="13" x14ac:dyDescent="0.15"/>
  <cols>
    <col min="1" max="1" width="2.33203125" style="7" customWidth="1"/>
    <col min="2" max="2" width="5.6640625" style="7" bestFit="1" customWidth="1"/>
    <col min="3" max="3" width="8.6640625" style="7" customWidth="1"/>
    <col min="4" max="4" width="8.1640625" style="7" customWidth="1"/>
    <col min="5" max="5" width="2.33203125" style="7" customWidth="1"/>
    <col min="6" max="6" width="8" style="7" bestFit="1" customWidth="1"/>
    <col min="7" max="7" width="5" style="7" customWidth="1"/>
    <col min="8" max="8" width="8.1640625" style="7" customWidth="1"/>
    <col min="9" max="9" width="8.1640625" style="7" bestFit="1" customWidth="1"/>
    <col min="10" max="10" width="2" style="7" bestFit="1" customWidth="1"/>
    <col min="11" max="11" width="13.1640625" style="7" bestFit="1" customWidth="1"/>
    <col min="12" max="12" width="5" style="7" customWidth="1"/>
    <col min="13" max="13" width="13" style="8" bestFit="1" customWidth="1"/>
    <col min="14" max="14" width="7" style="8" bestFit="1" customWidth="1"/>
    <col min="15" max="16384" width="9.1640625" style="7"/>
  </cols>
  <sheetData>
    <row r="1" spans="1:14" ht="18" x14ac:dyDescent="0.2">
      <c r="A1" s="6" t="s">
        <v>21</v>
      </c>
    </row>
    <row r="2" spans="1:14" ht="14" thickBot="1" x14ac:dyDescent="0.2"/>
    <row r="3" spans="1:14" ht="14" thickBot="1" x14ac:dyDescent="0.2">
      <c r="B3" s="9" t="s">
        <v>3</v>
      </c>
      <c r="C3" s="9" t="s">
        <v>4</v>
      </c>
      <c r="D3" s="9" t="s">
        <v>22</v>
      </c>
      <c r="E3" s="9"/>
      <c r="F3" s="9" t="s">
        <v>23</v>
      </c>
      <c r="H3" s="9" t="s">
        <v>6</v>
      </c>
      <c r="I3" s="9" t="s">
        <v>7</v>
      </c>
      <c r="J3" s="9"/>
      <c r="K3" s="9" t="s">
        <v>8</v>
      </c>
      <c r="M3" s="10" t="s">
        <v>24</v>
      </c>
      <c r="N3" s="11" t="s">
        <v>25</v>
      </c>
    </row>
    <row r="4" spans="1:14" x14ac:dyDescent="0.15">
      <c r="B4" s="7" t="s">
        <v>65</v>
      </c>
      <c r="C4" s="7" t="s">
        <v>11</v>
      </c>
      <c r="D4" s="24">
        <v>1</v>
      </c>
      <c r="F4" s="22">
        <v>3</v>
      </c>
      <c r="H4" s="1" t="s">
        <v>65</v>
      </c>
      <c r="I4" s="7">
        <f>SUMIF(From,H4,OnRoute)-SUMIF(To,H4,OnRoute)</f>
        <v>1</v>
      </c>
      <c r="J4" s="7" t="s">
        <v>1</v>
      </c>
      <c r="K4" s="28">
        <v>1</v>
      </c>
      <c r="M4" s="12" t="s">
        <v>23</v>
      </c>
      <c r="N4" s="13" t="s">
        <v>26</v>
      </c>
    </row>
    <row r="5" spans="1:14" x14ac:dyDescent="0.15">
      <c r="B5" s="7" t="s">
        <v>65</v>
      </c>
      <c r="C5" s="7" t="s">
        <v>12</v>
      </c>
      <c r="D5" s="25">
        <v>0</v>
      </c>
      <c r="F5" s="22">
        <v>6</v>
      </c>
      <c r="H5" s="1" t="s">
        <v>11</v>
      </c>
      <c r="I5" s="7">
        <f>SUMIF(From,H5,OnRoute)-SUMIF(To,H5,OnRoute)</f>
        <v>0</v>
      </c>
      <c r="J5" s="7" t="s">
        <v>1</v>
      </c>
      <c r="K5" s="28">
        <v>0</v>
      </c>
      <c r="M5" s="12" t="s">
        <v>3</v>
      </c>
      <c r="N5" s="13" t="s">
        <v>27</v>
      </c>
    </row>
    <row r="6" spans="1:14" x14ac:dyDescent="0.15">
      <c r="B6" s="7" t="s">
        <v>65</v>
      </c>
      <c r="C6" s="7" t="s">
        <v>13</v>
      </c>
      <c r="D6" s="25">
        <v>0</v>
      </c>
      <c r="F6" s="22">
        <v>4</v>
      </c>
      <c r="H6" s="1" t="s">
        <v>12</v>
      </c>
      <c r="I6" s="7">
        <f>SUMIF(From,H6,OnRoute)-SUMIF(To,H6,OnRoute)</f>
        <v>0</v>
      </c>
      <c r="J6" s="7" t="s">
        <v>1</v>
      </c>
      <c r="K6" s="28">
        <v>0</v>
      </c>
      <c r="M6" s="12" t="s">
        <v>28</v>
      </c>
      <c r="N6" s="13" t="s">
        <v>29</v>
      </c>
    </row>
    <row r="7" spans="1:14" x14ac:dyDescent="0.15">
      <c r="B7" s="7" t="s">
        <v>11</v>
      </c>
      <c r="C7" s="7" t="s">
        <v>12</v>
      </c>
      <c r="D7" s="25">
        <v>0</v>
      </c>
      <c r="F7" s="28">
        <v>4</v>
      </c>
      <c r="H7" s="1" t="s">
        <v>13</v>
      </c>
      <c r="I7" s="7">
        <f>SUMIF(From,H7,OnRoute)-SUMIF(To,H7,OnRoute)</f>
        <v>0</v>
      </c>
      <c r="J7" s="7" t="s">
        <v>1</v>
      </c>
      <c r="K7" s="28">
        <v>0</v>
      </c>
      <c r="M7" s="12" t="s">
        <v>6</v>
      </c>
      <c r="N7" s="13" t="s">
        <v>30</v>
      </c>
    </row>
    <row r="8" spans="1:14" x14ac:dyDescent="0.15">
      <c r="B8" s="7" t="s">
        <v>11</v>
      </c>
      <c r="C8" s="7" t="s">
        <v>10</v>
      </c>
      <c r="D8" s="25">
        <v>1</v>
      </c>
      <c r="F8" s="22">
        <v>6</v>
      </c>
      <c r="H8" s="1" t="s">
        <v>10</v>
      </c>
      <c r="I8" s="7">
        <f>SUMIF(From,H8,OnRoute)-SUMIF(To,H8,OnRoute)</f>
        <v>0</v>
      </c>
      <c r="J8" s="7" t="s">
        <v>1</v>
      </c>
      <c r="K8" s="28">
        <v>0</v>
      </c>
      <c r="M8" s="12" t="s">
        <v>31</v>
      </c>
      <c r="N8" s="13" t="s">
        <v>32</v>
      </c>
    </row>
    <row r="9" spans="1:14" x14ac:dyDescent="0.15">
      <c r="B9" s="7" t="s">
        <v>12</v>
      </c>
      <c r="C9" s="7" t="s">
        <v>11</v>
      </c>
      <c r="D9" s="25">
        <v>0</v>
      </c>
      <c r="F9" s="22">
        <v>1</v>
      </c>
      <c r="H9" s="1" t="s">
        <v>14</v>
      </c>
      <c r="I9" s="7">
        <f>SUMIF(From,H9,OnRoute)-SUMIF(To,H9,OnRoute)</f>
        <v>0</v>
      </c>
      <c r="J9" s="7" t="s">
        <v>1</v>
      </c>
      <c r="K9" s="28">
        <v>0</v>
      </c>
      <c r="M9" s="12" t="s">
        <v>33</v>
      </c>
      <c r="N9" s="13" t="s">
        <v>34</v>
      </c>
    </row>
    <row r="10" spans="1:14" x14ac:dyDescent="0.15">
      <c r="B10" s="7" t="s">
        <v>12</v>
      </c>
      <c r="C10" s="7" t="s">
        <v>13</v>
      </c>
      <c r="D10" s="25">
        <v>0</v>
      </c>
      <c r="F10" s="22">
        <v>2</v>
      </c>
      <c r="H10" s="1" t="s">
        <v>15</v>
      </c>
      <c r="I10" s="7">
        <f>SUMIF(From,H10,OnRoute)-SUMIF(To,H10,OnRoute)</f>
        <v>0</v>
      </c>
      <c r="J10" s="7" t="s">
        <v>1</v>
      </c>
      <c r="K10" s="28">
        <v>0</v>
      </c>
      <c r="M10" s="12" t="s">
        <v>4</v>
      </c>
      <c r="N10" s="13" t="s">
        <v>35</v>
      </c>
    </row>
    <row r="11" spans="1:14" ht="14" thickBot="1" x14ac:dyDescent="0.2">
      <c r="B11" s="7" t="s">
        <v>12</v>
      </c>
      <c r="C11" s="7" t="s">
        <v>10</v>
      </c>
      <c r="D11" s="25">
        <v>0</v>
      </c>
      <c r="F11" s="22">
        <v>4</v>
      </c>
      <c r="H11" s="1" t="s">
        <v>66</v>
      </c>
      <c r="I11" s="7">
        <f>SUMIF(From,H11,OnRoute)-SUMIF(To,H11,OnRoute)</f>
        <v>0</v>
      </c>
      <c r="J11" s="7" t="s">
        <v>1</v>
      </c>
      <c r="K11" s="28">
        <v>0</v>
      </c>
      <c r="M11" s="14" t="s">
        <v>36</v>
      </c>
      <c r="N11" s="15" t="s">
        <v>37</v>
      </c>
    </row>
    <row r="12" spans="1:14" x14ac:dyDescent="0.15">
      <c r="B12" s="7" t="s">
        <v>12</v>
      </c>
      <c r="C12" s="7" t="s">
        <v>14</v>
      </c>
      <c r="D12" s="25">
        <v>0</v>
      </c>
      <c r="F12" s="22">
        <v>5</v>
      </c>
      <c r="H12" s="1" t="s">
        <v>67</v>
      </c>
      <c r="I12" s="7">
        <f>SUMIF(From,H12,OnRoute)-SUMIF(To,H12,OnRoute)</f>
        <v>0</v>
      </c>
      <c r="J12" s="7" t="s">
        <v>1</v>
      </c>
      <c r="K12" s="28">
        <v>0</v>
      </c>
    </row>
    <row r="13" spans="1:14" x14ac:dyDescent="0.15">
      <c r="B13" s="7" t="s">
        <v>13</v>
      </c>
      <c r="C13" s="7" t="s">
        <v>12</v>
      </c>
      <c r="D13" s="25">
        <v>0</v>
      </c>
      <c r="F13" s="22">
        <v>2</v>
      </c>
      <c r="H13" s="1" t="s">
        <v>68</v>
      </c>
      <c r="I13" s="7">
        <f>SUMIF(From,H13,OnRoute)-SUMIF(To,H13,OnRoute)</f>
        <v>-1</v>
      </c>
      <c r="J13" s="7" t="s">
        <v>1</v>
      </c>
      <c r="K13" s="28">
        <v>-1</v>
      </c>
    </row>
    <row r="14" spans="1:14" x14ac:dyDescent="0.15">
      <c r="B14" s="7" t="s">
        <v>13</v>
      </c>
      <c r="C14" s="7" t="s">
        <v>14</v>
      </c>
      <c r="D14" s="25">
        <v>0</v>
      </c>
      <c r="F14" s="22">
        <v>7</v>
      </c>
    </row>
    <row r="15" spans="1:14" x14ac:dyDescent="0.15">
      <c r="B15" s="7" t="s">
        <v>10</v>
      </c>
      <c r="C15" s="7" t="s">
        <v>14</v>
      </c>
      <c r="D15" s="25">
        <v>0</v>
      </c>
      <c r="F15" s="22">
        <v>3</v>
      </c>
    </row>
    <row r="16" spans="1:14" x14ac:dyDescent="0.15">
      <c r="B16" s="7" t="s">
        <v>10</v>
      </c>
      <c r="C16" s="7" t="s">
        <v>15</v>
      </c>
      <c r="D16" s="25">
        <v>1</v>
      </c>
      <c r="F16" s="22">
        <v>8</v>
      </c>
    </row>
    <row r="17" spans="2:6" x14ac:dyDescent="0.15">
      <c r="B17" s="7" t="s">
        <v>14</v>
      </c>
      <c r="C17" s="7" t="s">
        <v>10</v>
      </c>
      <c r="D17" s="25">
        <v>0</v>
      </c>
      <c r="F17" s="22">
        <v>3</v>
      </c>
    </row>
    <row r="18" spans="2:6" x14ac:dyDescent="0.15">
      <c r="B18" s="7" t="s">
        <v>14</v>
      </c>
      <c r="C18" s="7" t="s">
        <v>15</v>
      </c>
      <c r="D18" s="25">
        <v>0</v>
      </c>
      <c r="F18" s="22">
        <v>6</v>
      </c>
    </row>
    <row r="19" spans="2:6" x14ac:dyDescent="0.15">
      <c r="B19" s="7" t="s">
        <v>14</v>
      </c>
      <c r="C19" s="7" t="s">
        <v>66</v>
      </c>
      <c r="D19" s="25">
        <v>0</v>
      </c>
      <c r="F19" s="22">
        <v>5</v>
      </c>
    </row>
    <row r="20" spans="2:6" x14ac:dyDescent="0.15">
      <c r="B20" s="7" t="s">
        <v>14</v>
      </c>
      <c r="C20" s="7" t="s">
        <v>67</v>
      </c>
      <c r="D20" s="25">
        <v>0</v>
      </c>
      <c r="F20" s="22">
        <v>4</v>
      </c>
    </row>
    <row r="21" spans="2:6" x14ac:dyDescent="0.15">
      <c r="B21" s="7" t="s">
        <v>15</v>
      </c>
      <c r="C21" s="7" t="s">
        <v>66</v>
      </c>
      <c r="D21" s="25">
        <v>0</v>
      </c>
      <c r="F21" s="22">
        <v>3</v>
      </c>
    </row>
    <row r="22" spans="2:6" x14ac:dyDescent="0.15">
      <c r="B22" s="7" t="s">
        <v>15</v>
      </c>
      <c r="C22" s="7" t="s">
        <v>68</v>
      </c>
      <c r="D22" s="25">
        <v>1</v>
      </c>
      <c r="F22" s="22">
        <v>4</v>
      </c>
    </row>
    <row r="23" spans="2:6" x14ac:dyDescent="0.15">
      <c r="B23" s="7" t="s">
        <v>66</v>
      </c>
      <c r="C23" s="7" t="s">
        <v>15</v>
      </c>
      <c r="D23" s="25">
        <v>0</v>
      </c>
      <c r="F23" s="22">
        <v>3</v>
      </c>
    </row>
    <row r="24" spans="2:6" x14ac:dyDescent="0.15">
      <c r="B24" s="7" t="s">
        <v>66</v>
      </c>
      <c r="C24" s="7" t="s">
        <v>67</v>
      </c>
      <c r="D24" s="25">
        <v>0</v>
      </c>
      <c r="F24" s="22">
        <v>2</v>
      </c>
    </row>
    <row r="25" spans="2:6" x14ac:dyDescent="0.15">
      <c r="B25" s="7" t="s">
        <v>66</v>
      </c>
      <c r="C25" s="7" t="s">
        <v>68</v>
      </c>
      <c r="D25" s="25">
        <v>0</v>
      </c>
      <c r="F25" s="22">
        <v>6</v>
      </c>
    </row>
    <row r="26" spans="2:6" x14ac:dyDescent="0.15">
      <c r="B26" s="7" t="s">
        <v>67</v>
      </c>
      <c r="C26" s="7" t="s">
        <v>66</v>
      </c>
      <c r="D26" s="25">
        <v>0</v>
      </c>
      <c r="F26" s="22">
        <v>2</v>
      </c>
    </row>
    <row r="27" spans="2:6" x14ac:dyDescent="0.15">
      <c r="B27" s="7" t="s">
        <v>67</v>
      </c>
      <c r="C27" s="7" t="s">
        <v>68</v>
      </c>
      <c r="D27" s="26">
        <v>0</v>
      </c>
      <c r="F27" s="22">
        <v>7</v>
      </c>
    </row>
    <row r="28" spans="2:6" ht="14" thickBot="1" x14ac:dyDescent="0.2"/>
    <row r="29" spans="2:6" ht="14" thickBot="1" x14ac:dyDescent="0.2">
      <c r="C29" s="16" t="s">
        <v>38</v>
      </c>
      <c r="D29" s="27">
        <f>SUMPRODUCT(OnRoute,Distance)</f>
        <v>21</v>
      </c>
    </row>
    <row r="1000" spans="648:648" ht="16" x14ac:dyDescent="0.2">
      <c r="XX1000" s="30">
        <v>82026</v>
      </c>
    </row>
  </sheetData>
  <phoneticPr fontId="0"/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XX1000"/>
  <sheetViews>
    <sheetView tabSelected="1" workbookViewId="0">
      <selection activeCell="F17" sqref="F17"/>
    </sheetView>
  </sheetViews>
  <sheetFormatPr baseColWidth="10" defaultColWidth="10.6640625" defaultRowHeight="13" x14ac:dyDescent="0.15"/>
  <cols>
    <col min="1" max="1" width="6.33203125" style="1" customWidth="1"/>
    <col min="2" max="2" width="10.6640625" style="1" customWidth="1"/>
    <col min="3" max="3" width="7.33203125" style="1" bestFit="1" customWidth="1"/>
    <col min="4" max="4" width="2.1640625" style="1" customWidth="1"/>
    <col min="5" max="5" width="13.33203125" style="1" bestFit="1" customWidth="1"/>
    <col min="6" max="6" width="5.6640625" style="1" customWidth="1"/>
    <col min="7" max="7" width="8.33203125" style="1" bestFit="1" customWidth="1"/>
    <col min="8" max="8" width="7.83203125" style="1" bestFit="1" customWidth="1"/>
    <col min="9" max="9" width="2.6640625" style="1" customWidth="1"/>
    <col min="10" max="10" width="13.6640625" style="1" bestFit="1" customWidth="1"/>
    <col min="11" max="16384" width="10.6640625" style="3"/>
  </cols>
  <sheetData>
    <row r="1" spans="1:10" x14ac:dyDescent="0.15">
      <c r="A1" s="4" t="s">
        <v>3</v>
      </c>
      <c r="B1" s="4" t="s">
        <v>4</v>
      </c>
      <c r="C1" s="4" t="s">
        <v>22</v>
      </c>
      <c r="D1" s="4"/>
      <c r="E1" s="4" t="s">
        <v>39</v>
      </c>
      <c r="G1" s="4" t="s">
        <v>6</v>
      </c>
      <c r="H1" s="4" t="s">
        <v>7</v>
      </c>
      <c r="I1" s="4"/>
      <c r="J1" s="4" t="s">
        <v>8</v>
      </c>
    </row>
    <row r="2" spans="1:10" x14ac:dyDescent="0.15">
      <c r="A2" s="1" t="s">
        <v>69</v>
      </c>
      <c r="B2" s="1" t="s">
        <v>11</v>
      </c>
      <c r="C2" s="18">
        <v>1</v>
      </c>
      <c r="E2" s="22">
        <v>40</v>
      </c>
      <c r="G2" s="1" t="s">
        <v>69</v>
      </c>
      <c r="H2" s="1">
        <f>SUMIF(From,G2,OnRoute)-SUMIF(To, G2,OnRoute)</f>
        <v>1</v>
      </c>
      <c r="I2" s="1" t="s">
        <v>1</v>
      </c>
      <c r="J2" s="22">
        <v>1</v>
      </c>
    </row>
    <row r="3" spans="1:10" x14ac:dyDescent="0.15">
      <c r="A3" s="1" t="s">
        <v>69</v>
      </c>
      <c r="B3" s="1" t="s">
        <v>12</v>
      </c>
      <c r="C3" s="19">
        <v>0</v>
      </c>
      <c r="E3" s="22">
        <v>60</v>
      </c>
      <c r="G3" s="1" t="s">
        <v>11</v>
      </c>
      <c r="H3" s="1">
        <f>SUMIF(From,G3,OnRoute)-SUMIF(To, G3,OnRoute)</f>
        <v>0</v>
      </c>
      <c r="I3" s="1" t="s">
        <v>1</v>
      </c>
      <c r="J3" s="22">
        <v>0</v>
      </c>
    </row>
    <row r="4" spans="1:10" x14ac:dyDescent="0.15">
      <c r="A4" s="1" t="s">
        <v>69</v>
      </c>
      <c r="B4" s="1" t="s">
        <v>13</v>
      </c>
      <c r="C4" s="19">
        <v>0</v>
      </c>
      <c r="E4" s="22">
        <v>50</v>
      </c>
      <c r="G4" s="1" t="s">
        <v>12</v>
      </c>
      <c r="H4" s="1">
        <f>SUMIF(From,G4,OnRoute)-SUMIF(To, G4,OnRoute)</f>
        <v>0</v>
      </c>
      <c r="I4" s="1" t="s">
        <v>1</v>
      </c>
      <c r="J4" s="22">
        <v>0</v>
      </c>
    </row>
    <row r="5" spans="1:10" x14ac:dyDescent="0.15">
      <c r="A5" s="1" t="s">
        <v>11</v>
      </c>
      <c r="B5" s="1" t="s">
        <v>12</v>
      </c>
      <c r="C5" s="19">
        <v>1</v>
      </c>
      <c r="E5" s="22">
        <v>10</v>
      </c>
      <c r="G5" s="1" t="s">
        <v>13</v>
      </c>
      <c r="H5" s="1">
        <f>SUMIF(From,G5,OnRoute)-SUMIF(To, G5,OnRoute)</f>
        <v>0</v>
      </c>
      <c r="I5" s="1" t="s">
        <v>1</v>
      </c>
      <c r="J5" s="22">
        <v>0</v>
      </c>
    </row>
    <row r="6" spans="1:10" x14ac:dyDescent="0.15">
      <c r="A6" s="1" t="s">
        <v>11</v>
      </c>
      <c r="B6" s="1" t="s">
        <v>10</v>
      </c>
      <c r="C6" s="19">
        <v>0</v>
      </c>
      <c r="E6" s="22">
        <v>70</v>
      </c>
      <c r="G6" s="1" t="s">
        <v>10</v>
      </c>
      <c r="H6" s="1">
        <f>SUMIF(From,G6,OnRoute)-SUMIF(To, G6,OnRoute)</f>
        <v>0</v>
      </c>
      <c r="I6" s="1" t="s">
        <v>1</v>
      </c>
      <c r="J6" s="22">
        <v>0</v>
      </c>
    </row>
    <row r="7" spans="1:10" x14ac:dyDescent="0.15">
      <c r="A7" s="1" t="s">
        <v>12</v>
      </c>
      <c r="B7" s="1" t="s">
        <v>11</v>
      </c>
      <c r="C7" s="19">
        <v>0</v>
      </c>
      <c r="E7" s="22">
        <v>0</v>
      </c>
      <c r="G7" s="1" t="s">
        <v>14</v>
      </c>
      <c r="H7" s="1">
        <f>SUMIF(From,G7,OnRoute)-SUMIF(To, G7,OnRoute)</f>
        <v>0</v>
      </c>
      <c r="I7" s="1" t="s">
        <v>1</v>
      </c>
      <c r="J7" s="22">
        <v>0</v>
      </c>
    </row>
    <row r="8" spans="1:10" x14ac:dyDescent="0.15">
      <c r="A8" s="1" t="s">
        <v>12</v>
      </c>
      <c r="B8" s="1" t="s">
        <v>13</v>
      </c>
      <c r="C8" s="19">
        <v>0</v>
      </c>
      <c r="E8" s="22">
        <v>20</v>
      </c>
      <c r="G8" s="1" t="s">
        <v>72</v>
      </c>
      <c r="H8" s="1">
        <f>SUMIF(From,G8,OnRoute)-SUMIF(To, G8,OnRoute)</f>
        <v>-1</v>
      </c>
      <c r="I8" s="1" t="s">
        <v>1</v>
      </c>
      <c r="J8" s="22">
        <v>-1</v>
      </c>
    </row>
    <row r="9" spans="1:10" x14ac:dyDescent="0.15">
      <c r="A9" s="1" t="s">
        <v>12</v>
      </c>
      <c r="B9" s="1" t="s">
        <v>10</v>
      </c>
      <c r="C9" s="19">
        <v>0</v>
      </c>
      <c r="E9" s="22">
        <v>55</v>
      </c>
    </row>
    <row r="10" spans="1:10" x14ac:dyDescent="0.15">
      <c r="A10" s="1" t="s">
        <v>12</v>
      </c>
      <c r="B10" s="1" t="s">
        <v>14</v>
      </c>
      <c r="C10" s="19">
        <v>1</v>
      </c>
      <c r="E10" s="22">
        <v>40</v>
      </c>
    </row>
    <row r="11" spans="1:10" x14ac:dyDescent="0.15">
      <c r="A11" s="1" t="s">
        <v>70</v>
      </c>
      <c r="B11" s="1" t="s">
        <v>71</v>
      </c>
      <c r="C11" s="19">
        <v>0</v>
      </c>
      <c r="E11" s="22">
        <v>0</v>
      </c>
    </row>
    <row r="12" spans="1:10" x14ac:dyDescent="0.15">
      <c r="A12" s="1" t="s">
        <v>13</v>
      </c>
      <c r="B12" s="1" t="s">
        <v>14</v>
      </c>
      <c r="C12" s="19">
        <v>0</v>
      </c>
      <c r="E12" s="22">
        <v>50</v>
      </c>
    </row>
    <row r="13" spans="1:10" x14ac:dyDescent="0.15">
      <c r="A13" s="1" t="s">
        <v>10</v>
      </c>
      <c r="B13" s="1" t="s">
        <v>11</v>
      </c>
      <c r="C13" s="19">
        <v>0</v>
      </c>
      <c r="E13" s="22">
        <v>0</v>
      </c>
    </row>
    <row r="14" spans="1:10" x14ac:dyDescent="0.15">
      <c r="A14" s="1" t="s">
        <v>10</v>
      </c>
      <c r="B14" s="1" t="s">
        <v>12</v>
      </c>
      <c r="C14" s="19">
        <v>0</v>
      </c>
      <c r="E14" s="22">
        <v>0</v>
      </c>
    </row>
    <row r="15" spans="1:10" x14ac:dyDescent="0.15">
      <c r="A15" s="1" t="s">
        <v>10</v>
      </c>
      <c r="B15" s="1" t="s">
        <v>14</v>
      </c>
      <c r="C15" s="19">
        <v>0</v>
      </c>
      <c r="E15" s="22">
        <v>10</v>
      </c>
    </row>
    <row r="16" spans="1:10" x14ac:dyDescent="0.15">
      <c r="A16" s="1" t="s">
        <v>10</v>
      </c>
      <c r="B16" s="1" t="s">
        <v>72</v>
      </c>
      <c r="C16" s="19">
        <v>1</v>
      </c>
      <c r="E16" s="22">
        <v>60</v>
      </c>
    </row>
    <row r="17" spans="1:5" x14ac:dyDescent="0.15">
      <c r="A17" s="1" t="s">
        <v>73</v>
      </c>
      <c r="B17" s="1" t="s">
        <v>74</v>
      </c>
      <c r="C17" s="19">
        <v>1</v>
      </c>
      <c r="E17" s="22">
        <v>0</v>
      </c>
    </row>
    <row r="18" spans="1:5" x14ac:dyDescent="0.15">
      <c r="A18" s="1" t="s">
        <v>14</v>
      </c>
      <c r="B18" s="1" t="s">
        <v>72</v>
      </c>
      <c r="C18" s="20">
        <v>0</v>
      </c>
      <c r="E18" s="22">
        <v>80</v>
      </c>
    </row>
    <row r="19" spans="1:5" ht="14" thickBot="1" x14ac:dyDescent="0.2"/>
    <row r="20" spans="1:5" ht="14" thickBot="1" x14ac:dyDescent="0.2">
      <c r="B20" s="2" t="s">
        <v>40</v>
      </c>
      <c r="C20" s="23">
        <f>SUMPRODUCT(OnRoute,Distance)</f>
        <v>150</v>
      </c>
      <c r="D20" s="5"/>
    </row>
    <row r="999" spans="648:648" ht="16" x14ac:dyDescent="0.2">
      <c r="XX999" s="29">
        <v>46510</v>
      </c>
    </row>
    <row r="1000" spans="648:648" ht="16" x14ac:dyDescent="0.2">
      <c r="XX1000" s="30">
        <v>82026</v>
      </c>
    </row>
  </sheetData>
  <phoneticPr fontId="0"/>
  <printOptions headings="1" gridLines="1"/>
  <pageMargins left="0.75" right="0.75" top="1" bottom="1" header="0.5" footer="0.5"/>
  <pageSetup orientation="portrait" horizontalDpi="4294967292" verticalDpi="429496729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157800CE17B248AE3A0F707ACE9412" ma:contentTypeVersion="14" ma:contentTypeDescription="Create a new document." ma:contentTypeScope="" ma:versionID="f86503dc0080a1fb044e16aff146cdf1">
  <xsd:schema xmlns:xsd="http://www.w3.org/2001/XMLSchema" xmlns:xs="http://www.w3.org/2001/XMLSchema" xmlns:p="http://schemas.microsoft.com/office/2006/metadata/properties" xmlns:ns2="67894519-8d7a-4955-bf10-593918180126" xmlns:ns3="f5bcfd96-5487-4533-a193-eb954723594e" targetNamespace="http://schemas.microsoft.com/office/2006/metadata/properties" ma:root="true" ma:fieldsID="eca243b0757f9df268254f7a0b398353" ns2:_="" ns3:_="">
    <xsd:import namespace="67894519-8d7a-4955-bf10-593918180126"/>
    <xsd:import namespace="f5bcfd96-5487-4533-a193-eb9547235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94519-8d7a-4955-bf10-593918180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e68536-d317-4d4a-b8d3-eadd5f0b37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cfd96-5487-4533-a193-eb9547235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453281e-2b29-4cb7-b155-5363b4a89462}" ma:internalName="TaxCatchAll" ma:showField="CatchAllData" ma:web="f5bcfd96-5487-4533-a193-eb9547235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894519-8d7a-4955-bf10-593918180126">
      <Terms xmlns="http://schemas.microsoft.com/office/infopath/2007/PartnerControls"/>
    </lcf76f155ced4ddcb4097134ff3c332f>
    <TaxCatchAll xmlns="f5bcfd96-5487-4533-a193-eb954723594e" xsi:nil="true"/>
  </documentManagement>
</p:properties>
</file>

<file path=customXml/itemProps1.xml><?xml version="1.0" encoding="utf-8"?>
<ds:datastoreItem xmlns:ds="http://schemas.openxmlformats.org/officeDocument/2006/customXml" ds:itemID="{7B0FE122-0B28-4EC7-BC3E-2B64E2494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94519-8d7a-4955-bf10-593918180126"/>
    <ds:schemaRef ds:uri="f5bcfd96-5487-4533-a193-eb9547235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151FBF-6117-4C4B-B0A1-09BBFD4993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B8ABD3-2448-445E-A57E-1531604971FE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c49644d3-a7cd-4fc6-8feb-0f2fef424b09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67894519-8d7a-4955-bf10-593918180126"/>
    <ds:schemaRef ds:uri="f5bcfd96-5487-4533-a193-eb95472359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49</vt:i4>
      </vt:variant>
    </vt:vector>
  </HeadingPairs>
  <TitlesOfParts>
    <vt:vector size="54" baseType="lpstr">
      <vt:lpstr>9.7b</vt:lpstr>
      <vt:lpstr>9.12b</vt:lpstr>
      <vt:lpstr>9.13d</vt:lpstr>
      <vt:lpstr>9.15</vt:lpstr>
      <vt:lpstr>9.16b</vt:lpstr>
      <vt:lpstr>'9.12b'!Capacity</vt:lpstr>
      <vt:lpstr>'9.13d'!Capacity</vt:lpstr>
      <vt:lpstr>'9.7b'!Capacity</vt:lpstr>
      <vt:lpstr>'9.15'!Distance</vt:lpstr>
      <vt:lpstr>'9.16b'!Distance</vt:lpstr>
      <vt:lpstr>Distance</vt:lpstr>
      <vt:lpstr>'9.12b'!From</vt:lpstr>
      <vt:lpstr>'9.13d'!From</vt:lpstr>
      <vt:lpstr>'9.15'!From</vt:lpstr>
      <vt:lpstr>'9.16b'!From</vt:lpstr>
      <vt:lpstr>'9.7b'!From</vt:lpstr>
      <vt:lpstr>From</vt:lpstr>
      <vt:lpstr>'9.12b'!MaximumFlow</vt:lpstr>
      <vt:lpstr>'9.13d'!MaximumFlow</vt:lpstr>
      <vt:lpstr>'9.12b'!NetFlow</vt:lpstr>
      <vt:lpstr>'9.13d'!NetFlow</vt:lpstr>
      <vt:lpstr>'9.15'!NetFlow</vt:lpstr>
      <vt:lpstr>'9.16b'!NetFlow</vt:lpstr>
      <vt:lpstr>'9.7b'!NetFlow</vt:lpstr>
      <vt:lpstr>NetFlow</vt:lpstr>
      <vt:lpstr>'9.12b'!Nodes</vt:lpstr>
      <vt:lpstr>'9.13d'!Nodes</vt:lpstr>
      <vt:lpstr>'9.15'!Nodes</vt:lpstr>
      <vt:lpstr>'9.16b'!Nodes</vt:lpstr>
      <vt:lpstr>'9.7b'!Nodes</vt:lpstr>
      <vt:lpstr>Nodes</vt:lpstr>
      <vt:lpstr>'9.15'!OnRoute</vt:lpstr>
      <vt:lpstr>'9.16b'!OnRoute</vt:lpstr>
      <vt:lpstr>OnRoute</vt:lpstr>
      <vt:lpstr>'9.12b'!Ship</vt:lpstr>
      <vt:lpstr>'9.13d'!Ship</vt:lpstr>
      <vt:lpstr>'9.7b'!Ship</vt:lpstr>
      <vt:lpstr>'9.12b'!SupplyDemand</vt:lpstr>
      <vt:lpstr>'9.13d'!SupplyDemand</vt:lpstr>
      <vt:lpstr>'9.15'!SupplyDemand</vt:lpstr>
      <vt:lpstr>'9.16b'!SupplyDemand</vt:lpstr>
      <vt:lpstr>'9.7b'!SupplyDemand</vt:lpstr>
      <vt:lpstr>SupplyDemand</vt:lpstr>
      <vt:lpstr>'9.12b'!To</vt:lpstr>
      <vt:lpstr>'9.13d'!To</vt:lpstr>
      <vt:lpstr>'9.15'!To</vt:lpstr>
      <vt:lpstr>'9.16b'!To</vt:lpstr>
      <vt:lpstr>'9.7b'!To</vt:lpstr>
      <vt:lpstr>To</vt:lpstr>
      <vt:lpstr>'9.7b'!TotalCost</vt:lpstr>
      <vt:lpstr>'9.15'!TotalDistance</vt:lpstr>
      <vt:lpstr>'9.16b'!TotalDistance</vt:lpstr>
      <vt:lpstr>TotalDistance</vt:lpstr>
      <vt:lpstr>'9.7b'!UnitCost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Hillier</dc:creator>
  <cp:lastModifiedBy>Owen Patrick Sullivan</cp:lastModifiedBy>
  <dcterms:created xsi:type="dcterms:W3CDTF">2002-07-03T07:45:59Z</dcterms:created>
  <dcterms:modified xsi:type="dcterms:W3CDTF">2023-11-08T02:32:27Z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0x01010001157800CE17B248AE3A0F707ACE9412</vt:lpwstr>
  </property>
</Properties>
</file>