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wen/Library/CloudStorage/GoogleDrive-opsulli@g.clemson.edu/My Drive/F23/MGT 3120/Homework/"/>
    </mc:Choice>
  </mc:AlternateContent>
  <xr:revisionPtr revIDLastSave="0" documentId="13_ncr:1_{1284FE85-0F54-1A43-A599-0CADC7F389E4}" xr6:coauthVersionLast="47" xr6:coauthVersionMax="47" xr10:uidLastSave="{00000000-0000-0000-0000-000000000000}"/>
  <bookViews>
    <workbookView xWindow="0" yWindow="500" windowWidth="28800" windowHeight="16560" activeTab="1" xr2:uid="{00000000-000D-0000-FFFF-FFFF00000000}"/>
  </bookViews>
  <sheets>
    <sheet name="Problem 1" sheetId="2" r:id="rId1"/>
    <sheet name="Problem 2" sheetId="3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Capacity">'[1]Question 2B'!$F$6:$F$20</definedName>
    <definedName name="Cost">'[2]Question 1C'!$E$3:$E$22</definedName>
    <definedName name="CostOfDrilling">#REF!</definedName>
    <definedName name="CostOfSurvey">#REF!</definedName>
    <definedName name="Distance">'[1]Question 3'!$F$5:$F$22</definedName>
    <definedName name="ExpectedPayoff" localSheetId="0">'Problem 1'!$F$5:$F$6</definedName>
    <definedName name="From">'[2]Question 1C'!$B$3:$B$22</definedName>
    <definedName name="GoToTrialPayoff">'Problem 1'!$C$5:$D$5</definedName>
    <definedName name="k">#REF!</definedName>
    <definedName name="L">'Problem 2'!$H$4</definedName>
    <definedName name="Lambda">'Problem 2'!$C$4</definedName>
    <definedName name="Lq">'Problem 2'!$H$5</definedName>
    <definedName name="MaximumPayoff">'[3]3. Perfect Info  (data)'!$C$7:$D$7</definedName>
    <definedName name="Mu">'Problem 2'!$C$5</definedName>
    <definedName name="n">'Problem 2'!$G$13:$G$38</definedName>
    <definedName name="NO">#REF!</definedName>
    <definedName name="On_Route">'[1]Question 3'!$D$5:$D$22</definedName>
    <definedName name="OneOverMu">'[4]Case 11-2c (Proposal 2)'!$C$5</definedName>
    <definedName name="OnRoute">'[5]9.15'!$D$4:$D$27</definedName>
    <definedName name="P0">'Problem 2'!$H$13</definedName>
    <definedName name="Pn">'Problem 2'!$H$13:$H$38</definedName>
    <definedName name="PriorProbability" localSheetId="0">'Problem 1'!$C$8:$D$8</definedName>
    <definedName name="Resources_Available">#REF!</definedName>
    <definedName name="Resources_Used">#REF!</definedName>
    <definedName name="Rho">'Problem 2'!$H$10</definedName>
    <definedName name="s">'Problem 2'!$C$6</definedName>
    <definedName name="sencount" hidden="1">4</definedName>
    <definedName name="sencount2" hidden="1">3</definedName>
    <definedName name="SettlePayoff" localSheetId="0">'Problem 1'!$C$6:$D$6</definedName>
    <definedName name="Ship">'[2]Question 1C'!$D$3:$D$22</definedName>
    <definedName name="Sigma">'[4]Case 11-2c (Proposal 2)'!$C$6</definedName>
    <definedName name="solver_corr" hidden="1">1</definedName>
    <definedName name="solver_ctp1" hidden="1">0</definedName>
    <definedName name="solver_ctp2" hidden="1">0</definedName>
    <definedName name="solver_disp" hidden="1">0</definedName>
    <definedName name="solver_eval" hidden="1">0</definedName>
    <definedName name="solver_lcens" hidden="1">-1E+30</definedName>
    <definedName name="solver_lcut" hidden="1">-1E+30</definedName>
    <definedName name="solver_nsim" hidden="1">1</definedName>
    <definedName name="solver_nssim" hidden="1">-1</definedName>
    <definedName name="solver_ntr" localSheetId="0" hidden="1">0</definedName>
    <definedName name="solver_ntri" hidden="1">1000</definedName>
    <definedName name="solver_rgen" hidden="1">1</definedName>
    <definedName name="solver_rsmp" hidden="1">2</definedName>
    <definedName name="solver_seed" hidden="1">0</definedName>
    <definedName name="solver_slvu" localSheetId="0" hidden="1">0</definedName>
    <definedName name="solver_strm" hidden="1">0</definedName>
    <definedName name="solver_ucens" hidden="1">1E+30</definedName>
    <definedName name="solver_ucut" hidden="1">1E+30</definedName>
    <definedName name="Supply_Demand">'[1]Question 3'!$L$5:$L$15</definedName>
    <definedName name="SupplyDemand">'[5]9.15'!$K$4:$K$13</definedName>
    <definedName name="To">'[2]Question 1C'!$C$3:$C$22</definedName>
    <definedName name="Total_Cost">#REF!</definedName>
    <definedName name="Total_Profit">#REF!</definedName>
    <definedName name="treeList" hidden="1">"11110000000000000000000000000000000000000000000000000000000000000000000000000000000000000000000000000000000000000000000000000000000000000000000000000000000000000000000000000000000000000000000000000000"</definedName>
    <definedName name="Unit_Profit">#REF!</definedName>
    <definedName name="Units_Produced">#REF!</definedName>
    <definedName name="W">'Problem 2'!$H$7</definedName>
    <definedName name="Wq">'Problem 2'!$H$8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D25" i="3"/>
  <c r="F6" i="2" l="1"/>
  <c r="F5" i="2"/>
  <c r="F29" i="3" l="1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H10" i="3"/>
  <c r="D27" i="3" s="1"/>
  <c r="F10" i="3"/>
  <c r="F9" i="3"/>
  <c r="F8" i="3"/>
  <c r="F7" i="3"/>
  <c r="F6" i="3"/>
  <c r="F5" i="3"/>
  <c r="F4" i="3"/>
  <c r="H13" i="3" l="1"/>
  <c r="H17" i="3" s="1"/>
  <c r="D28" i="3" s="1"/>
  <c r="E9" i="3"/>
  <c r="E10" i="3"/>
  <c r="H15" i="3" l="1"/>
  <c r="H36" i="3"/>
  <c r="H35" i="3"/>
  <c r="H37" i="3"/>
  <c r="H32" i="3"/>
  <c r="H38" i="3"/>
  <c r="H26" i="3"/>
  <c r="H19" i="3"/>
  <c r="H31" i="3"/>
  <c r="H24" i="3"/>
  <c r="C8" i="3"/>
  <c r="H28" i="3"/>
  <c r="H22" i="3"/>
  <c r="H16" i="3"/>
  <c r="H20" i="3"/>
  <c r="H18" i="3"/>
  <c r="H14" i="3"/>
  <c r="H30" i="3"/>
  <c r="H29" i="3"/>
  <c r="H34" i="3"/>
  <c r="H23" i="3"/>
  <c r="H27" i="3"/>
  <c r="H33" i="3"/>
  <c r="H21" i="3"/>
  <c r="H25" i="3"/>
  <c r="H5" i="3"/>
  <c r="C11" i="3" l="1"/>
  <c r="H4" i="3"/>
  <c r="H7" i="3" s="1"/>
  <c r="H8" i="3"/>
</calcChain>
</file>

<file path=xl/sharedStrings.xml><?xml version="1.0" encoding="utf-8"?>
<sst xmlns="http://schemas.openxmlformats.org/spreadsheetml/2006/main" count="83" uniqueCount="71">
  <si>
    <t>Bayes' Decision Rule for  Meredith Delgado</t>
  </si>
  <si>
    <t>Payoff Table</t>
  </si>
  <si>
    <t>State of Nature</t>
  </si>
  <si>
    <t>Expected</t>
  </si>
  <si>
    <t>Alternative</t>
  </si>
  <si>
    <t>Win</t>
  </si>
  <si>
    <t>Lose</t>
  </si>
  <si>
    <t>Payoff</t>
  </si>
  <si>
    <t>Go To Trial</t>
  </si>
  <si>
    <t>Settle</t>
  </si>
  <si>
    <t>Prior Probability</t>
  </si>
  <si>
    <t>Prior Probability of Winning</t>
  </si>
  <si>
    <t>Prior Probability of Losing</t>
  </si>
  <si>
    <t>Go to Trial (EP)</t>
  </si>
  <si>
    <t>Settle (EP)</t>
  </si>
  <si>
    <t>Go to Trial? (Y/N)</t>
  </si>
  <si>
    <t>Template for the M/M/s Queueing Model</t>
  </si>
  <si>
    <t>Data</t>
  </si>
  <si>
    <t>Results</t>
  </si>
  <si>
    <t>Range Name</t>
  </si>
  <si>
    <t>Cells</t>
  </si>
  <si>
    <t>l =</t>
  </si>
  <si>
    <t>(mean arrival rate)</t>
  </si>
  <si>
    <t>L =</t>
  </si>
  <si>
    <t>L</t>
  </si>
  <si>
    <t>G4</t>
  </si>
  <si>
    <t>m =</t>
  </si>
  <si>
    <t>(mean service rate)</t>
  </si>
  <si>
    <r>
      <t>L</t>
    </r>
    <r>
      <rPr>
        <vertAlign val="subscript"/>
        <sz val="10"/>
        <rFont val="Arial"/>
        <family val="2"/>
      </rPr>
      <t>q</t>
    </r>
    <r>
      <rPr>
        <sz val="10"/>
        <rFont val="Arial"/>
        <family val="2"/>
      </rPr>
      <t xml:space="preserve"> =</t>
    </r>
  </si>
  <si>
    <t>Lambda</t>
  </si>
  <si>
    <t>C4</t>
  </si>
  <si>
    <t>s =</t>
  </si>
  <si>
    <t>(# servers)</t>
  </si>
  <si>
    <t>Lq</t>
  </si>
  <si>
    <t>G5</t>
  </si>
  <si>
    <t>W =</t>
  </si>
  <si>
    <t>Mu</t>
  </si>
  <si>
    <t>C5</t>
  </si>
  <si>
    <t>Pr(W &gt; t) =</t>
  </si>
  <si>
    <r>
      <t>W</t>
    </r>
    <r>
      <rPr>
        <vertAlign val="subscript"/>
        <sz val="10"/>
        <rFont val="Arial"/>
        <family val="2"/>
      </rPr>
      <t>q</t>
    </r>
    <r>
      <rPr>
        <sz val="10"/>
        <rFont val="Arial"/>
        <family val="2"/>
      </rPr>
      <t xml:space="preserve"> =</t>
    </r>
  </si>
  <si>
    <t>n</t>
  </si>
  <si>
    <t>F13:F38</t>
  </si>
  <si>
    <t>when t =</t>
  </si>
  <si>
    <t>P0</t>
  </si>
  <si>
    <t>G13</t>
  </si>
  <si>
    <t>r =</t>
  </si>
  <si>
    <t>Pn</t>
  </si>
  <si>
    <t>G13:G38</t>
  </si>
  <si>
    <r>
      <t>Prob(W</t>
    </r>
    <r>
      <rPr>
        <vertAlign val="subscript"/>
        <sz val="10"/>
        <rFont val="Arial"/>
        <family val="2"/>
      </rPr>
      <t xml:space="preserve">q </t>
    </r>
    <r>
      <rPr>
        <sz val="10"/>
        <rFont val="Arial"/>
        <family val="2"/>
      </rPr>
      <t>&gt; t) =</t>
    </r>
  </si>
  <si>
    <t>Rho</t>
  </si>
  <si>
    <t>G10</t>
  </si>
  <si>
    <r>
      <t>P</t>
    </r>
    <r>
      <rPr>
        <vertAlign val="subscript"/>
        <sz val="10"/>
        <rFont val="Arial"/>
        <family val="2"/>
      </rPr>
      <t>n</t>
    </r>
  </si>
  <si>
    <t>s</t>
  </si>
  <si>
    <t>C6</t>
  </si>
  <si>
    <t>Time1</t>
  </si>
  <si>
    <t>C9</t>
  </si>
  <si>
    <t>Time2</t>
  </si>
  <si>
    <t>C12</t>
  </si>
  <si>
    <t>W</t>
  </si>
  <si>
    <t>G7</t>
  </si>
  <si>
    <t>Wq</t>
  </si>
  <si>
    <t>G8</t>
  </si>
  <si>
    <t>a)</t>
  </si>
  <si>
    <t>b)</t>
  </si>
  <si>
    <t>c)</t>
  </si>
  <si>
    <t>d)</t>
  </si>
  <si>
    <t>minutes</t>
  </si>
  <si>
    <t>(in percent)</t>
  </si>
  <si>
    <t>N</t>
  </si>
  <si>
    <t>Y</t>
  </si>
  <si>
    <t>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</si>
</sst>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Geneva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Geneva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b/>
      <sz val="10"/>
      <name val="Symbol"/>
      <family val="1"/>
      <charset val="2"/>
    </font>
    <font>
      <sz val="10"/>
      <name val="Verdana"/>
      <family val="2"/>
    </font>
    <font>
      <sz val="12"/>
      <color rgb="FFFFFFFF"/>
      <name val="Arial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0" fillId="0" borderId="0"/>
  </cellStyleXfs>
  <cellXfs count="48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3" fontId="4" fillId="2" borderId="0" xfId="1" applyNumberFormat="1" applyFont="1" applyFill="1" applyAlignment="1">
      <alignment horizontal="center"/>
    </xf>
    <xf numFmtId="164" fontId="4" fillId="3" borderId="1" xfId="2" applyNumberFormat="1" applyFont="1" applyFill="1" applyBorder="1" applyAlignment="1">
      <alignment horizontal="center" vertical="center"/>
    </xf>
    <xf numFmtId="44" fontId="4" fillId="0" borderId="0" xfId="2" applyFont="1" applyFill="1" applyBorder="1" applyAlignment="1">
      <alignment horizontal="center"/>
    </xf>
    <xf numFmtId="164" fontId="4" fillId="3" borderId="2" xfId="2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5" fillId="4" borderId="3" xfId="1" applyFont="1" applyFill="1" applyBorder="1" applyAlignment="1">
      <alignment horizontal="center"/>
    </xf>
    <xf numFmtId="0" fontId="5" fillId="5" borderId="3" xfId="1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9" fontId="4" fillId="6" borderId="3" xfId="3" applyFont="1" applyFill="1" applyBorder="1" applyAlignment="1">
      <alignment horizontal="center"/>
    </xf>
    <xf numFmtId="9" fontId="4" fillId="7" borderId="3" xfId="3" applyFont="1" applyFill="1" applyBorder="1" applyAlignment="1">
      <alignment horizontal="center"/>
    </xf>
    <xf numFmtId="164" fontId="4" fillId="0" borderId="3" xfId="2" applyNumberFormat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3" fillId="0" borderId="0" xfId="4" applyFont="1" applyProtection="1">
      <protection locked="0"/>
    </xf>
    <xf numFmtId="0" fontId="4" fillId="0" borderId="0" xfId="4" applyFont="1" applyAlignment="1" applyProtection="1">
      <alignment horizontal="right"/>
      <protection locked="0"/>
    </xf>
    <xf numFmtId="0" fontId="4" fillId="0" borderId="0" xfId="4" applyFont="1" applyAlignment="1" applyProtection="1">
      <alignment horizontal="center"/>
      <protection locked="0"/>
    </xf>
    <xf numFmtId="0" fontId="4" fillId="0" borderId="0" xfId="4" applyFont="1" applyProtection="1">
      <protection locked="0"/>
    </xf>
    <xf numFmtId="0" fontId="5" fillId="0" borderId="0" xfId="4" applyFont="1" applyAlignment="1" applyProtection="1">
      <alignment horizontal="center"/>
      <protection locked="0"/>
    </xf>
    <xf numFmtId="0" fontId="5" fillId="0" borderId="0" xfId="4" applyFont="1" applyAlignment="1" applyProtection="1">
      <alignment horizontal="centerContinuous"/>
      <protection locked="0"/>
    </xf>
    <xf numFmtId="0" fontId="5" fillId="8" borderId="4" xfId="4" applyFont="1" applyFill="1" applyBorder="1"/>
    <xf numFmtId="0" fontId="5" fillId="8" borderId="5" xfId="4" applyFont="1" applyFill="1" applyBorder="1"/>
    <xf numFmtId="0" fontId="7" fillId="0" borderId="0" xfId="4" applyFont="1" applyAlignment="1" applyProtection="1">
      <alignment horizontal="right"/>
      <protection locked="0"/>
    </xf>
    <xf numFmtId="0" fontId="4" fillId="2" borderId="0" xfId="4" applyFont="1" applyFill="1" applyAlignment="1" applyProtection="1">
      <alignment horizontal="center"/>
      <protection locked="0"/>
    </xf>
    <xf numFmtId="0" fontId="4" fillId="0" borderId="0" xfId="4" applyFont="1"/>
    <xf numFmtId="0" fontId="4" fillId="0" borderId="0" xfId="4" applyFont="1" applyAlignment="1">
      <alignment horizontal="right"/>
    </xf>
    <xf numFmtId="0" fontId="4" fillId="3" borderId="1" xfId="4" applyFont="1" applyFill="1" applyBorder="1" applyAlignment="1">
      <alignment horizontal="right"/>
    </xf>
    <xf numFmtId="0" fontId="4" fillId="8" borderId="4" xfId="4" applyFont="1" applyFill="1" applyBorder="1"/>
    <xf numFmtId="0" fontId="4" fillId="8" borderId="5" xfId="4" applyFont="1" applyFill="1" applyBorder="1"/>
    <xf numFmtId="0" fontId="4" fillId="3" borderId="6" xfId="4" applyFont="1" applyFill="1" applyBorder="1" applyAlignment="1">
      <alignment horizontal="right"/>
    </xf>
    <xf numFmtId="0" fontId="4" fillId="8" borderId="7" xfId="4" applyFont="1" applyFill="1" applyBorder="1"/>
    <xf numFmtId="0" fontId="4" fillId="8" borderId="8" xfId="4" applyFont="1" applyFill="1" applyBorder="1"/>
    <xf numFmtId="0" fontId="4" fillId="3" borderId="9" xfId="4" applyFont="1" applyFill="1" applyBorder="1" applyAlignment="1">
      <alignment horizontal="center"/>
    </xf>
    <xf numFmtId="0" fontId="5" fillId="0" borderId="0" xfId="4" applyFont="1" applyProtection="1">
      <protection locked="0"/>
    </xf>
    <xf numFmtId="0" fontId="9" fillId="0" borderId="0" xfId="4" applyFont="1" applyProtection="1">
      <protection locked="0"/>
    </xf>
    <xf numFmtId="0" fontId="7" fillId="0" borderId="0" xfId="4" applyFont="1" applyAlignment="1">
      <alignment horizontal="right"/>
    </xf>
    <xf numFmtId="0" fontId="4" fillId="3" borderId="2" xfId="4" applyFont="1" applyFill="1" applyBorder="1" applyAlignment="1">
      <alignment horizontal="right"/>
    </xf>
    <xf numFmtId="0" fontId="4" fillId="0" borderId="0" xfId="4" applyFont="1" applyAlignment="1">
      <alignment horizontal="center"/>
    </xf>
    <xf numFmtId="0" fontId="4" fillId="8" borderId="10" xfId="4" applyFont="1" applyFill="1" applyBorder="1"/>
    <xf numFmtId="0" fontId="4" fillId="8" borderId="11" xfId="4" applyFont="1" applyFill="1" applyBorder="1"/>
    <xf numFmtId="0" fontId="4" fillId="9" borderId="3" xfId="4" applyFont="1" applyFill="1" applyBorder="1" applyProtection="1">
      <protection locked="0"/>
    </xf>
    <xf numFmtId="165" fontId="4" fillId="9" borderId="3" xfId="4" applyNumberFormat="1" applyFont="1" applyFill="1" applyBorder="1" applyProtection="1">
      <protection locked="0"/>
    </xf>
    <xf numFmtId="166" fontId="4" fillId="9" borderId="3" xfId="4" applyNumberFormat="1" applyFont="1" applyFill="1" applyBorder="1" applyProtection="1">
      <protection locked="0"/>
    </xf>
    <xf numFmtId="0" fontId="11" fillId="0" borderId="0" xfId="0" applyFont="1"/>
    <xf numFmtId="0" fontId="4" fillId="0" borderId="0" xfId="1" applyFont="1" applyAlignment="1">
      <alignment horizontal="center"/>
    </xf>
  </cellXfs>
  <cellStyles count="6">
    <cellStyle name="Currency 2" xfId="2" xr:uid="{00000000-0005-0000-0000-000000000000}"/>
    <cellStyle name="Normal" xfId="0" builtinId="0"/>
    <cellStyle name="Normal 2" xfId="4" xr:uid="{00000000-0005-0000-0000-000002000000}"/>
    <cellStyle name="Normal 3" xfId="1" xr:uid="{00000000-0005-0000-0000-000003000000}"/>
    <cellStyle name="Normal 4" xfId="5" xr:uid="{B43A5F96-1D97-40A8-BD35-FF63A60252C3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78048780487799"/>
          <c:y val="0.105263759044677"/>
          <c:w val="0.809756097560976"/>
          <c:h val="0.6257345676544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'Problem 2'!$G$13:$G$38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'Problem 2'!$H$13:$H$38</c:f>
              <c:numCache>
                <c:formatCode>General</c:formatCode>
                <c:ptCount val="26"/>
                <c:pt idx="0">
                  <c:v>2.431737650246648E-3</c:v>
                </c:pt>
                <c:pt idx="1">
                  <c:v>1.4590425901479888E-2</c:v>
                </c:pt>
                <c:pt idx="2">
                  <c:v>4.3771277704439664E-2</c:v>
                </c:pt>
                <c:pt idx="3">
                  <c:v>8.7542555408879327E-2</c:v>
                </c:pt>
                <c:pt idx="4">
                  <c:v>0.13131383311331898</c:v>
                </c:pt>
                <c:pt idx="5">
                  <c:v>0.15757659973598279</c:v>
                </c:pt>
                <c:pt idx="6">
                  <c:v>0.15757659973598279</c:v>
                </c:pt>
                <c:pt idx="7">
                  <c:v>0.13506565691655667</c:v>
                </c:pt>
                <c:pt idx="8">
                  <c:v>0.10129924268741751</c:v>
                </c:pt>
                <c:pt idx="9">
                  <c:v>6.7532828458278335E-2</c:v>
                </c:pt>
                <c:pt idx="10">
                  <c:v>4.0519697074967005E-2</c:v>
                </c:pt>
                <c:pt idx="11">
                  <c:v>2.4311818244980202E-2</c:v>
                </c:pt>
                <c:pt idx="12">
                  <c:v>1.458709094698812E-2</c:v>
                </c:pt>
                <c:pt idx="13">
                  <c:v>8.7522545681928722E-3</c:v>
                </c:pt>
                <c:pt idx="14">
                  <c:v>5.2513527409157237E-3</c:v>
                </c:pt>
                <c:pt idx="15">
                  <c:v>3.1508116445494341E-3</c:v>
                </c:pt>
                <c:pt idx="16">
                  <c:v>1.8904869867296605E-3</c:v>
                </c:pt>
                <c:pt idx="17">
                  <c:v>1.1342921920377963E-3</c:v>
                </c:pt>
                <c:pt idx="18">
                  <c:v>6.8057531522267782E-4</c:v>
                </c:pt>
                <c:pt idx="19">
                  <c:v>4.0834518913360668E-4</c:v>
                </c:pt>
                <c:pt idx="20">
                  <c:v>2.4500711348016401E-4</c:v>
                </c:pt>
                <c:pt idx="21">
                  <c:v>1.4700426808809841E-4</c:v>
                </c:pt>
                <c:pt idx="22">
                  <c:v>8.8202560852859035E-5</c:v>
                </c:pt>
                <c:pt idx="23">
                  <c:v>5.2921536511715422E-5</c:v>
                </c:pt>
                <c:pt idx="24">
                  <c:v>3.1752921907029256E-5</c:v>
                </c:pt>
                <c:pt idx="25">
                  <c:v>1.9051753144217552E-5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E3-4093-8557-4FAC8E681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6994832"/>
        <c:axId val="1986914976"/>
      </c:barChart>
      <c:catAx>
        <c:axId val="1986994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6097560975609799"/>
              <c:y val="0.853806081257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6914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86914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46341463414634E-2"/>
              <c:y val="0.286551549477367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869948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1571625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03B0F8-6D1C-4390-889A-3F0CA153D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lemson-my.sharepoint.com/personal/dpeyton_clemson_edu/Documents/3.%20MGT8590-FA22/ExPrep%20Items/Exam%202%20-%20Done/Exam%202B/Exam%202B-B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mson-my.sharepoint.com/personal/dpeyton_clemson_edu/Documents/MGT%203120%20Archives/MGT-3120-FA22/Homework%20Files/Exam%202B/2BC/graded/Bryson_Smith_Exam%202BC_50.xlsx" TargetMode="External"/><Relationship Id="rId1" Type="http://schemas.openxmlformats.org/officeDocument/2006/relationships/externalLinkPath" Target="https://clemson-my.sharepoint.com/personal/dpeyton_clemson_edu/Documents/MGT%203120%20Archives/MGT-3120-FA22/Homework%20Files/Exam%202B/2BC/graded/Bryson_Smith_Exam%202BC_5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lemson-my.sharepoint.com/personal/dpeyton_clemson_edu/Documents/2.%20SPR22%20-%20MGT%203120/7.%20Chapter%209/Excel/Chapter%209%20Classwork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mson-my.sharepoint.com/personal/dpeyton_clemson_edu/Documents/MGT%203120%20Archives/MGT-3120-SU23/ExPrep%20Homework/Homework%20#7/Case 11-02.xlsx" TargetMode="External"/><Relationship Id="rId1" Type="http://schemas.openxmlformats.org/officeDocument/2006/relationships/externalLinkPath" Target="https://clemson-my.sharepoint.com/personal/dpeyton_clemson_edu/Documents/MGT%203120%20Archives/MGT-3120-SU23/ExPrep%20Homework/Homework%20#7/Case 11-0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emson-my.sharepoint.com/personal/dpeyton_clemson_edu/Documents/3.%20MGT-3120%20FA23/Excel%20Homework%20and%20Exams/Homework%20#5/Chapter 9 Homework (Answers).xlsx" TargetMode="External"/><Relationship Id="rId1" Type="http://schemas.openxmlformats.org/officeDocument/2006/relationships/externalLinkPath" Target="https://clemson-my.sharepoint.com/personal/dpeyton_clemson_edu/Documents/3.%20MGT-3120%20FA23/Excel%20Homework%20and%20Exams/Homework%20#5/Chapter 9 Homework (Answer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estion 1B"/>
      <sheetName val="Question 2B"/>
      <sheetName val="Question 3"/>
      <sheetName val="Question 4A"/>
      <sheetName val="Question 5A"/>
    </sheetNames>
    <sheetDataSet>
      <sheetData sheetId="0"/>
      <sheetData sheetId="1">
        <row r="6">
          <cell r="B6" t="str">
            <v>Boston</v>
          </cell>
          <cell r="F6">
            <v>30</v>
          </cell>
        </row>
        <row r="7">
          <cell r="F7">
            <v>25</v>
          </cell>
        </row>
        <row r="8">
          <cell r="F8">
            <v>35</v>
          </cell>
        </row>
        <row r="9">
          <cell r="F9">
            <v>10</v>
          </cell>
        </row>
        <row r="10">
          <cell r="F10">
            <v>5</v>
          </cell>
        </row>
        <row r="11">
          <cell r="F11">
            <v>15</v>
          </cell>
        </row>
        <row r="12">
          <cell r="F12">
            <v>20</v>
          </cell>
        </row>
        <row r="13">
          <cell r="F13">
            <v>15</v>
          </cell>
        </row>
        <row r="14">
          <cell r="F14">
            <v>5</v>
          </cell>
        </row>
        <row r="15">
          <cell r="F15">
            <v>25</v>
          </cell>
        </row>
        <row r="16">
          <cell r="F16">
            <v>10</v>
          </cell>
        </row>
        <row r="17">
          <cell r="F17">
            <v>20</v>
          </cell>
        </row>
        <row r="18">
          <cell r="F18">
            <v>14</v>
          </cell>
        </row>
        <row r="19">
          <cell r="F19">
            <v>30</v>
          </cell>
        </row>
        <row r="20">
          <cell r="F20">
            <v>15</v>
          </cell>
        </row>
      </sheetData>
      <sheetData sheetId="2">
        <row r="5">
          <cell r="D5">
            <v>1</v>
          </cell>
          <cell r="F5">
            <v>2.5</v>
          </cell>
          <cell r="L5">
            <v>1</v>
          </cell>
        </row>
        <row r="6">
          <cell r="D6">
            <v>0</v>
          </cell>
          <cell r="F6">
            <v>3</v>
          </cell>
          <cell r="L6">
            <v>0</v>
          </cell>
        </row>
        <row r="7">
          <cell r="D7">
            <v>0</v>
          </cell>
          <cell r="F7">
            <v>1.7</v>
          </cell>
          <cell r="L7">
            <v>0</v>
          </cell>
        </row>
        <row r="8">
          <cell r="D8">
            <v>1</v>
          </cell>
          <cell r="F8">
            <v>2.5</v>
          </cell>
          <cell r="L8">
            <v>0</v>
          </cell>
        </row>
        <row r="9">
          <cell r="D9">
            <v>0</v>
          </cell>
          <cell r="F9">
            <v>1.7</v>
          </cell>
          <cell r="L9">
            <v>0</v>
          </cell>
        </row>
        <row r="10">
          <cell r="D10">
            <v>0</v>
          </cell>
          <cell r="F10">
            <v>2.8</v>
          </cell>
          <cell r="L10">
            <v>0</v>
          </cell>
        </row>
        <row r="11">
          <cell r="D11">
            <v>0</v>
          </cell>
          <cell r="F11">
            <v>2</v>
          </cell>
          <cell r="L11">
            <v>0</v>
          </cell>
        </row>
        <row r="12">
          <cell r="D12">
            <v>1</v>
          </cell>
          <cell r="F12">
            <v>1.5</v>
          </cell>
          <cell r="L12">
            <v>0</v>
          </cell>
        </row>
        <row r="13">
          <cell r="D13">
            <v>0</v>
          </cell>
          <cell r="F13">
            <v>2</v>
          </cell>
          <cell r="L13">
            <v>0</v>
          </cell>
        </row>
        <row r="14">
          <cell r="D14">
            <v>0</v>
          </cell>
          <cell r="F14">
            <v>5</v>
          </cell>
          <cell r="L14">
            <v>0</v>
          </cell>
        </row>
        <row r="15">
          <cell r="D15">
            <v>0</v>
          </cell>
          <cell r="F15">
            <v>3</v>
          </cell>
          <cell r="L15">
            <v>-1</v>
          </cell>
        </row>
        <row r="16">
          <cell r="D16">
            <v>0</v>
          </cell>
          <cell r="F16">
            <v>4.7</v>
          </cell>
        </row>
        <row r="17">
          <cell r="D17">
            <v>0</v>
          </cell>
          <cell r="F17">
            <v>1.5</v>
          </cell>
        </row>
        <row r="18">
          <cell r="D18">
            <v>1</v>
          </cell>
          <cell r="F18">
            <v>2.2999999999999998</v>
          </cell>
        </row>
        <row r="19">
          <cell r="D19">
            <v>0</v>
          </cell>
          <cell r="F19">
            <v>2</v>
          </cell>
        </row>
        <row r="20">
          <cell r="D20">
            <v>0</v>
          </cell>
          <cell r="F20">
            <v>1.1000000000000001</v>
          </cell>
        </row>
        <row r="21">
          <cell r="D21">
            <v>0</v>
          </cell>
          <cell r="F21">
            <v>3.3</v>
          </cell>
        </row>
        <row r="22">
          <cell r="D22">
            <v>1</v>
          </cell>
          <cell r="F22">
            <v>2.7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estion 1C"/>
      <sheetName val="Question 2C"/>
      <sheetName val="Question 3"/>
      <sheetName val="Question 4C"/>
      <sheetName val="Question 5C"/>
      <sheetName val="Student Score Report"/>
    </sheetNames>
    <sheetDataSet>
      <sheetData sheetId="0">
        <row r="3">
          <cell r="B3" t="str">
            <v>San Diego</v>
          </cell>
          <cell r="C3" t="str">
            <v>Los Angeles</v>
          </cell>
          <cell r="D3">
            <v>0</v>
          </cell>
          <cell r="E3">
            <v>14</v>
          </cell>
        </row>
        <row r="4">
          <cell r="B4" t="str">
            <v>San Diego</v>
          </cell>
          <cell r="C4" t="str">
            <v>Denver</v>
          </cell>
          <cell r="D4">
            <v>0</v>
          </cell>
          <cell r="E4">
            <v>20</v>
          </cell>
        </row>
        <row r="5">
          <cell r="B5" t="str">
            <v>San Diego</v>
          </cell>
          <cell r="C5" t="str">
            <v>Memphis</v>
          </cell>
          <cell r="D5">
            <v>1</v>
          </cell>
          <cell r="E5">
            <v>54</v>
          </cell>
        </row>
        <row r="6">
          <cell r="B6" t="str">
            <v>San Diego</v>
          </cell>
          <cell r="C6" t="str">
            <v>New York</v>
          </cell>
          <cell r="D6">
            <v>0</v>
          </cell>
          <cell r="E6">
            <v>114</v>
          </cell>
        </row>
        <row r="7">
          <cell r="B7" t="str">
            <v>Los Angeles</v>
          </cell>
          <cell r="C7" t="str">
            <v>Denver</v>
          </cell>
          <cell r="D7">
            <v>0</v>
          </cell>
          <cell r="E7">
            <v>36</v>
          </cell>
        </row>
        <row r="8">
          <cell r="B8" t="str">
            <v>Los Angeles</v>
          </cell>
          <cell r="C8" t="str">
            <v>St Louis</v>
          </cell>
          <cell r="D8">
            <v>0</v>
          </cell>
          <cell r="E8">
            <v>28</v>
          </cell>
        </row>
        <row r="9">
          <cell r="B9" t="str">
            <v>Los Angeles</v>
          </cell>
          <cell r="C9" t="str">
            <v>Memphis</v>
          </cell>
          <cell r="D9">
            <v>0</v>
          </cell>
          <cell r="E9">
            <v>59</v>
          </cell>
        </row>
        <row r="10">
          <cell r="B10" t="str">
            <v>Los Angeles</v>
          </cell>
          <cell r="C10" t="str">
            <v>New York</v>
          </cell>
          <cell r="D10">
            <v>0</v>
          </cell>
          <cell r="E10">
            <v>108</v>
          </cell>
        </row>
        <row r="11">
          <cell r="B11" t="str">
            <v>Denver</v>
          </cell>
          <cell r="C11" t="str">
            <v>St Louis</v>
          </cell>
          <cell r="D11">
            <v>0</v>
          </cell>
          <cell r="E11">
            <v>23</v>
          </cell>
        </row>
        <row r="12">
          <cell r="B12" t="str">
            <v>Denver</v>
          </cell>
          <cell r="C12" t="str">
            <v>Memphis</v>
          </cell>
          <cell r="D12">
            <v>0</v>
          </cell>
          <cell r="E12">
            <v>41</v>
          </cell>
        </row>
        <row r="13">
          <cell r="B13" t="str">
            <v>Denver</v>
          </cell>
          <cell r="C13" t="str">
            <v>Chicago</v>
          </cell>
          <cell r="D13">
            <v>0</v>
          </cell>
          <cell r="E13">
            <v>43</v>
          </cell>
        </row>
        <row r="14">
          <cell r="B14" t="str">
            <v>St Louis</v>
          </cell>
          <cell r="C14" t="str">
            <v>Denver</v>
          </cell>
          <cell r="D14">
            <v>0</v>
          </cell>
          <cell r="E14">
            <v>23</v>
          </cell>
        </row>
        <row r="15">
          <cell r="B15" t="str">
            <v>St Louis</v>
          </cell>
          <cell r="C15" t="str">
            <v>Memphis</v>
          </cell>
          <cell r="D15">
            <v>0</v>
          </cell>
          <cell r="E15">
            <v>44</v>
          </cell>
        </row>
        <row r="16">
          <cell r="B16" t="str">
            <v>St Louis</v>
          </cell>
          <cell r="C16" t="str">
            <v>Chicago</v>
          </cell>
          <cell r="D16">
            <v>0</v>
          </cell>
          <cell r="E16">
            <v>33</v>
          </cell>
        </row>
        <row r="17">
          <cell r="B17" t="str">
            <v>Memphis</v>
          </cell>
          <cell r="C17" t="str">
            <v>St Louis</v>
          </cell>
          <cell r="D17">
            <v>0</v>
          </cell>
          <cell r="E17">
            <v>44</v>
          </cell>
        </row>
        <row r="18">
          <cell r="B18" t="str">
            <v>Memphis</v>
          </cell>
          <cell r="C18" t="str">
            <v>Chicago</v>
          </cell>
          <cell r="D18">
            <v>0</v>
          </cell>
          <cell r="E18">
            <v>27</v>
          </cell>
        </row>
        <row r="19">
          <cell r="B19" t="str">
            <v>Memphis</v>
          </cell>
          <cell r="C19" t="str">
            <v>New York</v>
          </cell>
          <cell r="D19">
            <v>1</v>
          </cell>
          <cell r="E19">
            <v>34</v>
          </cell>
        </row>
        <row r="20">
          <cell r="B20" t="str">
            <v>Chicago</v>
          </cell>
          <cell r="C20" t="str">
            <v>St Louis</v>
          </cell>
          <cell r="D20">
            <v>0</v>
          </cell>
          <cell r="E20">
            <v>33</v>
          </cell>
        </row>
        <row r="21">
          <cell r="B21" t="str">
            <v>Chicago</v>
          </cell>
          <cell r="C21" t="str">
            <v>Memphis</v>
          </cell>
          <cell r="D21">
            <v>0</v>
          </cell>
          <cell r="E21">
            <v>27</v>
          </cell>
        </row>
        <row r="22">
          <cell r="B22" t="str">
            <v>Chicago</v>
          </cell>
          <cell r="C22" t="str">
            <v>New York</v>
          </cell>
          <cell r="D22">
            <v>0</v>
          </cell>
          <cell r="E22">
            <v>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Bayes"/>
      <sheetName val="2. Bayes (solved)"/>
      <sheetName val="3. Perfect Info  (data)"/>
      <sheetName val="3a. Perfect Info (Tree)"/>
      <sheetName val="4. Goferbroke (15n35pct)"/>
      <sheetName val="5. Goferbroke (Sensitivity)"/>
    </sheetNames>
    <sheetDataSet>
      <sheetData sheetId="0" refreshError="1"/>
      <sheetData sheetId="1"/>
      <sheetData sheetId="2">
        <row r="5">
          <cell r="C5">
            <v>700</v>
          </cell>
        </row>
        <row r="7">
          <cell r="C7">
            <v>700</v>
          </cell>
          <cell r="D7">
            <v>90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se 11-2a (Presses)"/>
      <sheetName val="Case 11-2b (Proposal 1)"/>
      <sheetName val="Case 11-2d"/>
      <sheetName val="Case 11-2a (Inspection)"/>
      <sheetName val="Case 11-2c (Proposal 2)"/>
    </sheetNames>
    <sheetDataSet>
      <sheetData sheetId="0">
        <row r="13">
          <cell r="G13">
            <v>0</v>
          </cell>
        </row>
      </sheetData>
      <sheetData sheetId="1" refreshError="1"/>
      <sheetData sheetId="2" refreshError="1"/>
      <sheetData sheetId="3" refreshError="1"/>
      <sheetData sheetId="4">
        <row r="5">
          <cell r="C5">
            <v>0.12000000000000001</v>
          </cell>
        </row>
        <row r="6">
          <cell r="C6">
            <v>8.3333333333333329E-2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9.7b"/>
      <sheetName val="9.12b"/>
      <sheetName val="9.13d"/>
      <sheetName val="9.15"/>
      <sheetName val="9.16b"/>
      <sheetName val="Grading"/>
    </sheetNames>
    <sheetDataSet>
      <sheetData sheetId="0"/>
      <sheetData sheetId="1"/>
      <sheetData sheetId="2"/>
      <sheetData sheetId="3">
        <row r="4">
          <cell r="D4">
            <v>1</v>
          </cell>
          <cell r="K4">
            <v>1</v>
          </cell>
        </row>
        <row r="5">
          <cell r="D5">
            <v>0</v>
          </cell>
          <cell r="K5">
            <v>0</v>
          </cell>
        </row>
        <row r="6">
          <cell r="D6">
            <v>0</v>
          </cell>
          <cell r="K6">
            <v>0</v>
          </cell>
        </row>
        <row r="7">
          <cell r="D7">
            <v>0</v>
          </cell>
          <cell r="K7">
            <v>0</v>
          </cell>
        </row>
        <row r="8">
          <cell r="D8">
            <v>1</v>
          </cell>
          <cell r="K8">
            <v>0</v>
          </cell>
        </row>
        <row r="9">
          <cell r="D9">
            <v>0</v>
          </cell>
          <cell r="K9">
            <v>0</v>
          </cell>
        </row>
        <row r="10">
          <cell r="D10">
            <v>0</v>
          </cell>
          <cell r="K10">
            <v>0</v>
          </cell>
        </row>
        <row r="11">
          <cell r="D11">
            <v>0</v>
          </cell>
          <cell r="K11">
            <v>0</v>
          </cell>
        </row>
        <row r="12">
          <cell r="D12">
            <v>0</v>
          </cell>
          <cell r="K12">
            <v>0</v>
          </cell>
        </row>
        <row r="13">
          <cell r="D13">
            <v>0</v>
          </cell>
          <cell r="K13">
            <v>-1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1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1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XX1000"/>
  <sheetViews>
    <sheetView workbookViewId="0">
      <selection activeCell="K10" sqref="K10"/>
    </sheetView>
  </sheetViews>
  <sheetFormatPr baseColWidth="10" defaultColWidth="10.83203125" defaultRowHeight="13" x14ac:dyDescent="0.15"/>
  <cols>
    <col min="1" max="1" width="2.83203125" style="2" customWidth="1"/>
    <col min="2" max="2" width="15.6640625" style="2" bestFit="1" customWidth="1"/>
    <col min="3" max="4" width="10.83203125" style="2" customWidth="1"/>
    <col min="5" max="5" width="4.33203125" style="2" customWidth="1"/>
    <col min="6" max="6" width="26.83203125" style="2" bestFit="1" customWidth="1"/>
    <col min="7" max="7" width="23.33203125" style="2" customWidth="1"/>
    <col min="8" max="8" width="14" style="2" bestFit="1" customWidth="1"/>
    <col min="9" max="9" width="12.33203125" style="2" bestFit="1" customWidth="1"/>
    <col min="10" max="10" width="15.5" style="2" bestFit="1" customWidth="1"/>
    <col min="11" max="16384" width="10.83203125" style="2"/>
  </cols>
  <sheetData>
    <row r="1" spans="1:10" ht="18" x14ac:dyDescent="0.2">
      <c r="A1" s="1" t="s">
        <v>0</v>
      </c>
    </row>
    <row r="3" spans="1:10" x14ac:dyDescent="0.15">
      <c r="B3" s="3" t="s">
        <v>1</v>
      </c>
      <c r="C3" s="47" t="s">
        <v>2</v>
      </c>
      <c r="D3" s="47"/>
      <c r="F3" s="2" t="s">
        <v>3</v>
      </c>
    </row>
    <row r="4" spans="1:10" ht="14" thickBot="1" x14ac:dyDescent="0.2">
      <c r="B4" s="2" t="s">
        <v>4</v>
      </c>
      <c r="C4" s="2" t="s">
        <v>5</v>
      </c>
      <c r="D4" s="2" t="s">
        <v>6</v>
      </c>
      <c r="F4" s="2" t="s">
        <v>7</v>
      </c>
    </row>
    <row r="5" spans="1:10" x14ac:dyDescent="0.15">
      <c r="B5" s="4" t="s">
        <v>8</v>
      </c>
      <c r="C5" s="5">
        <v>3000000</v>
      </c>
      <c r="D5" s="5">
        <v>-1250000</v>
      </c>
      <c r="F5" s="6">
        <f>SUMPRODUCT(PriorProbability,GoToTrialPayoff)</f>
        <v>450000</v>
      </c>
      <c r="G5" s="7"/>
    </row>
    <row r="6" spans="1:10" ht="14" thickBot="1" x14ac:dyDescent="0.2">
      <c r="B6" s="4" t="s">
        <v>9</v>
      </c>
      <c r="C6" s="5">
        <v>1000000</v>
      </c>
      <c r="D6" s="5">
        <v>0</v>
      </c>
      <c r="F6" s="8">
        <f>SUMPRODUCT(PriorProbability,SettlePayoff)</f>
        <v>400000</v>
      </c>
      <c r="G6" s="7"/>
    </row>
    <row r="7" spans="1:10" x14ac:dyDescent="0.15">
      <c r="B7" s="4"/>
    </row>
    <row r="8" spans="1:10" x14ac:dyDescent="0.15">
      <c r="B8" s="4" t="s">
        <v>10</v>
      </c>
      <c r="C8" s="9">
        <v>0.4</v>
      </c>
      <c r="D8" s="9">
        <v>0.6</v>
      </c>
    </row>
    <row r="9" spans="1:10" x14ac:dyDescent="0.15">
      <c r="F9" s="10" t="s">
        <v>11</v>
      </c>
      <c r="G9" s="11" t="s">
        <v>12</v>
      </c>
      <c r="H9" s="12" t="s">
        <v>13</v>
      </c>
      <c r="I9" s="12" t="s">
        <v>14</v>
      </c>
      <c r="J9" s="12" t="s">
        <v>15</v>
      </c>
    </row>
    <row r="10" spans="1:10" x14ac:dyDescent="0.15">
      <c r="F10" s="13">
        <v>0.36</v>
      </c>
      <c r="G10" s="14">
        <v>0.64</v>
      </c>
      <c r="H10" s="15">
        <v>280000</v>
      </c>
      <c r="I10" s="15">
        <v>360000</v>
      </c>
      <c r="J10" s="16" t="s">
        <v>68</v>
      </c>
    </row>
    <row r="11" spans="1:10" x14ac:dyDescent="0.15">
      <c r="F11" s="13">
        <v>0.37</v>
      </c>
      <c r="G11" s="14">
        <v>0.63</v>
      </c>
      <c r="H11" s="15">
        <v>322500</v>
      </c>
      <c r="I11" s="15">
        <v>370000</v>
      </c>
      <c r="J11" s="16" t="s">
        <v>68</v>
      </c>
    </row>
    <row r="12" spans="1:10" x14ac:dyDescent="0.15">
      <c r="F12" s="13">
        <v>0.38</v>
      </c>
      <c r="G12" s="14">
        <v>0.62</v>
      </c>
      <c r="H12" s="15">
        <v>365000</v>
      </c>
      <c r="I12" s="15">
        <v>380000</v>
      </c>
      <c r="J12" s="16" t="s">
        <v>68</v>
      </c>
    </row>
    <row r="13" spans="1:10" x14ac:dyDescent="0.15">
      <c r="F13" s="13">
        <v>0.39</v>
      </c>
      <c r="G13" s="14">
        <v>0.61</v>
      </c>
      <c r="H13" s="15">
        <v>407500</v>
      </c>
      <c r="I13" s="15">
        <v>390000</v>
      </c>
      <c r="J13" s="16" t="s">
        <v>69</v>
      </c>
    </row>
    <row r="14" spans="1:10" x14ac:dyDescent="0.15">
      <c r="F14" s="13">
        <v>0.4</v>
      </c>
      <c r="G14" s="14">
        <v>0.6</v>
      </c>
      <c r="H14" s="15">
        <v>450000</v>
      </c>
      <c r="I14" s="15">
        <v>400000</v>
      </c>
      <c r="J14" s="16" t="s">
        <v>69</v>
      </c>
    </row>
    <row r="15" spans="1:10" x14ac:dyDescent="0.15">
      <c r="F15" s="13">
        <v>0.41</v>
      </c>
      <c r="G15" s="14">
        <v>0.59</v>
      </c>
      <c r="H15" s="15">
        <v>492500</v>
      </c>
      <c r="I15" s="15">
        <v>410000</v>
      </c>
      <c r="J15" s="16" t="s">
        <v>69</v>
      </c>
    </row>
    <row r="16" spans="1:10" x14ac:dyDescent="0.15">
      <c r="F16" s="13">
        <v>0.42</v>
      </c>
      <c r="G16" s="14">
        <v>0.57999999999999996</v>
      </c>
      <c r="H16" s="15">
        <v>535000</v>
      </c>
      <c r="I16" s="15">
        <v>420000</v>
      </c>
      <c r="J16" s="16" t="s">
        <v>69</v>
      </c>
    </row>
    <row r="17" spans="6:10" x14ac:dyDescent="0.15">
      <c r="F17" s="13">
        <v>0.43</v>
      </c>
      <c r="G17" s="14">
        <v>0.56999999999999995</v>
      </c>
      <c r="H17" s="15">
        <v>577500</v>
      </c>
      <c r="I17" s="15">
        <v>430000</v>
      </c>
      <c r="J17" s="16" t="s">
        <v>69</v>
      </c>
    </row>
    <row r="18" spans="6:10" x14ac:dyDescent="0.15">
      <c r="F18" s="13">
        <v>0.44</v>
      </c>
      <c r="G18" s="14">
        <v>0.56000000000000005</v>
      </c>
      <c r="H18" s="15">
        <v>620000</v>
      </c>
      <c r="I18" s="15">
        <v>440000</v>
      </c>
      <c r="J18" s="16" t="s">
        <v>69</v>
      </c>
    </row>
    <row r="19" spans="6:10" x14ac:dyDescent="0.15">
      <c r="F19" s="13">
        <v>0.45</v>
      </c>
      <c r="G19" s="14">
        <v>0.55000000000000004</v>
      </c>
      <c r="H19" s="15">
        <v>662500</v>
      </c>
      <c r="I19" s="15">
        <v>450000</v>
      </c>
      <c r="J19" s="16" t="s">
        <v>69</v>
      </c>
    </row>
    <row r="1000" spans="648:648" ht="16" x14ac:dyDescent="0.2">
      <c r="XX1000" s="46">
        <v>82026</v>
      </c>
    </row>
  </sheetData>
  <mergeCells count="1">
    <mergeCell ref="C3:D3"/>
  </mergeCells>
  <printOptions headings="1" gridLines="1"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XX1000"/>
  <sheetViews>
    <sheetView tabSelected="1" workbookViewId="0">
      <selection activeCell="D27" sqref="D27"/>
    </sheetView>
  </sheetViews>
  <sheetFormatPr baseColWidth="10" defaultColWidth="10.6640625" defaultRowHeight="13" x14ac:dyDescent="0.15"/>
  <cols>
    <col min="1" max="1" width="2.6640625" style="20" customWidth="1"/>
    <col min="2" max="2" width="12.83203125" style="18" customWidth="1"/>
    <col min="3" max="3" width="9.5" style="19" customWidth="1"/>
    <col min="4" max="4" width="17.5" style="20" customWidth="1"/>
    <col min="5" max="5" width="18.6640625" style="20" customWidth="1"/>
    <col min="6" max="6" width="25.1640625" style="20" hidden="1" customWidth="1"/>
    <col min="7" max="7" width="4.83203125" style="18" bestFit="1" customWidth="1"/>
    <col min="8" max="8" width="12" style="20" bestFit="1" customWidth="1"/>
    <col min="9" max="9" width="10.6640625" style="20" customWidth="1"/>
    <col min="10" max="10" width="12.6640625" style="20" bestFit="1" customWidth="1"/>
    <col min="11" max="11" width="8" style="20" bestFit="1" customWidth="1"/>
    <col min="12" max="16384" width="10.6640625" style="20"/>
  </cols>
  <sheetData>
    <row r="1" spans="1:11" ht="18" x14ac:dyDescent="0.2">
      <c r="A1" s="17" t="s">
        <v>16</v>
      </c>
    </row>
    <row r="2" spans="1:11" ht="14" thickBot="1" x14ac:dyDescent="0.2"/>
    <row r="3" spans="1:11" ht="14" thickBot="1" x14ac:dyDescent="0.2">
      <c r="C3" s="21" t="s">
        <v>17</v>
      </c>
      <c r="H3" s="22" t="s">
        <v>18</v>
      </c>
      <c r="J3" s="23" t="s">
        <v>19</v>
      </c>
      <c r="K3" s="24" t="s">
        <v>20</v>
      </c>
    </row>
    <row r="4" spans="1:11" x14ac:dyDescent="0.15">
      <c r="B4" s="25" t="s">
        <v>21</v>
      </c>
      <c r="C4" s="26">
        <v>6</v>
      </c>
      <c r="D4" s="20" t="s">
        <v>22</v>
      </c>
      <c r="F4" s="27">
        <f t="shared" ref="F4:F29" si="0">IF(G13&lt;=s-1,((Lambda/Mu)^G13)/FACT(G13),0)</f>
        <v>1</v>
      </c>
      <c r="G4" s="28" t="s">
        <v>23</v>
      </c>
      <c r="H4" s="29">
        <f>IF(Rho&lt;1,Lq+Lambda/Mu,NA())</f>
        <v>6.1519488640311266</v>
      </c>
      <c r="J4" s="30" t="s">
        <v>24</v>
      </c>
      <c r="K4" s="31" t="s">
        <v>25</v>
      </c>
    </row>
    <row r="5" spans="1:11" ht="15" x14ac:dyDescent="0.2">
      <c r="B5" s="25" t="s">
        <v>26</v>
      </c>
      <c r="C5" s="26">
        <v>1</v>
      </c>
      <c r="D5" s="20" t="s">
        <v>27</v>
      </c>
      <c r="F5" s="27">
        <f t="shared" si="0"/>
        <v>6</v>
      </c>
      <c r="G5" s="28" t="s">
        <v>28</v>
      </c>
      <c r="H5" s="32">
        <f>IF(Rho&lt;1,Lambda*Mu*((Lambda/Mu)^s)/(FACT(s-1)*(s*Mu-Lambda)^2/P0),NA())</f>
        <v>0.15194886403112629</v>
      </c>
      <c r="J5" s="33" t="s">
        <v>29</v>
      </c>
      <c r="K5" s="34" t="s">
        <v>30</v>
      </c>
    </row>
    <row r="6" spans="1:11" x14ac:dyDescent="0.15">
      <c r="B6" s="18" t="s">
        <v>31</v>
      </c>
      <c r="C6" s="26">
        <v>10</v>
      </c>
      <c r="D6" s="20" t="s">
        <v>32</v>
      </c>
      <c r="F6" s="27">
        <f t="shared" si="0"/>
        <v>18</v>
      </c>
      <c r="G6" s="28"/>
      <c r="H6" s="32"/>
      <c r="J6" s="33" t="s">
        <v>33</v>
      </c>
      <c r="K6" s="34" t="s">
        <v>34</v>
      </c>
    </row>
    <row r="7" spans="1:11" ht="14" thickBot="1" x14ac:dyDescent="0.2">
      <c r="F7" s="27">
        <f t="shared" si="0"/>
        <v>36</v>
      </c>
      <c r="G7" s="28" t="s">
        <v>35</v>
      </c>
      <c r="H7" s="32">
        <f>IF(Rho&lt;1,L/Lambda,NA())</f>
        <v>1.0253248106718544</v>
      </c>
      <c r="J7" s="33" t="s">
        <v>36</v>
      </c>
      <c r="K7" s="34" t="s">
        <v>37</v>
      </c>
    </row>
    <row r="8" spans="1:11" ht="16" thickBot="1" x14ac:dyDescent="0.25">
      <c r="B8" s="28" t="s">
        <v>38</v>
      </c>
      <c r="C8" s="35">
        <f>IF((s-1-Lambda/Mu)=0,EXP(-Mu*C9)*(1+P0*((Lambda/Mu)^s)/(FACT(s)*(1-Rho))*Mu*C9),EXP(-Mu*C9)*(1+P0*((Lambda/Mu)^s)/(FACT(s)*(1-Rho))*(1-EXP(-Mu*C9*(s-1-Lambda/Mu)))/(s-1-Lambda/Mu)))</f>
        <v>0.37968295731883311</v>
      </c>
      <c r="F8" s="27">
        <f t="shared" si="0"/>
        <v>54</v>
      </c>
      <c r="G8" s="28" t="s">
        <v>39</v>
      </c>
      <c r="H8" s="32">
        <f>IF(Rho&lt;1,Lq/Lambda,NA())</f>
        <v>2.5324810671854381E-2</v>
      </c>
      <c r="J8" s="33" t="s">
        <v>40</v>
      </c>
      <c r="K8" s="34" t="s">
        <v>41</v>
      </c>
    </row>
    <row r="9" spans="1:11" x14ac:dyDescent="0.15">
      <c r="B9" s="18" t="s">
        <v>42</v>
      </c>
      <c r="C9" s="26">
        <v>1</v>
      </c>
      <c r="D9" s="20" t="s">
        <v>70</v>
      </c>
      <c r="E9" s="36" t="str">
        <f>IF(Rho&gt;=1,"Model invalid because:","")</f>
        <v/>
      </c>
      <c r="F9" s="27">
        <f t="shared" si="0"/>
        <v>64.8</v>
      </c>
      <c r="G9" s="28"/>
      <c r="H9" s="32"/>
      <c r="J9" s="33" t="s">
        <v>43</v>
      </c>
      <c r="K9" s="34" t="s">
        <v>44</v>
      </c>
    </row>
    <row r="10" spans="1:11" ht="14" thickBot="1" x14ac:dyDescent="0.2">
      <c r="E10" s="37" t="str">
        <f>IF(Rho&gt;=1,"   r   &gt;=   1","")</f>
        <v/>
      </c>
      <c r="F10" s="27">
        <f t="shared" si="0"/>
        <v>64.8</v>
      </c>
      <c r="G10" s="38" t="s">
        <v>45</v>
      </c>
      <c r="H10" s="39">
        <f>Lambda/(s*Mu)</f>
        <v>0.6</v>
      </c>
      <c r="J10" s="33" t="s">
        <v>46</v>
      </c>
      <c r="K10" s="34" t="s">
        <v>47</v>
      </c>
    </row>
    <row r="11" spans="1:11" ht="16" thickBot="1" x14ac:dyDescent="0.25">
      <c r="B11" s="28" t="s">
        <v>48</v>
      </c>
      <c r="C11" s="35">
        <f ca="1">(1-SUM(OFFSET(P0,0,0,s,1)))*EXP(-s*Mu*(1-Rho)*C12)</f>
        <v>1.8553603487649816E-3</v>
      </c>
      <c r="F11" s="27">
        <f t="shared" si="0"/>
        <v>55.542857142857144</v>
      </c>
      <c r="J11" s="33" t="s">
        <v>49</v>
      </c>
      <c r="K11" s="34" t="s">
        <v>50</v>
      </c>
    </row>
    <row r="12" spans="1:11" ht="16" thickBot="1" x14ac:dyDescent="0.25">
      <c r="B12" s="18" t="s">
        <v>42</v>
      </c>
      <c r="C12" s="26">
        <v>1</v>
      </c>
      <c r="D12" s="20" t="s">
        <v>70</v>
      </c>
      <c r="F12" s="27">
        <f t="shared" si="0"/>
        <v>41.657142857142858</v>
      </c>
      <c r="G12" s="28" t="s">
        <v>40</v>
      </c>
      <c r="H12" s="40" t="s">
        <v>51</v>
      </c>
      <c r="J12" s="33" t="s">
        <v>52</v>
      </c>
      <c r="K12" s="34" t="s">
        <v>53</v>
      </c>
    </row>
    <row r="13" spans="1:11" x14ac:dyDescent="0.15">
      <c r="F13" s="27">
        <f t="shared" si="0"/>
        <v>27.771428571428572</v>
      </c>
      <c r="G13" s="28">
        <v>0</v>
      </c>
      <c r="H13" s="29">
        <f>IF(Rho&lt;1,1/(SUM(F4:F29)+((Lambda/Mu)^s)/(FACT(s)*(1-Lambda/(s*Mu)))),NA())</f>
        <v>2.431737650246648E-3</v>
      </c>
      <c r="J13" s="33" t="s">
        <v>54</v>
      </c>
      <c r="K13" s="34" t="s">
        <v>55</v>
      </c>
    </row>
    <row r="14" spans="1:11" x14ac:dyDescent="0.15">
      <c r="B14" s="20"/>
      <c r="C14" s="20"/>
      <c r="F14" s="27">
        <f t="shared" si="0"/>
        <v>0</v>
      </c>
      <c r="G14" s="28">
        <v>1</v>
      </c>
      <c r="H14" s="32">
        <f t="shared" ref="H14:H38" si="1">IF(Rho&lt;1,IF(s=1,(1-Rho)*Rho^n,IF(s&gt;=n,((Lambda/Mu)^n)*P0/FACT(n),((Lambda/Mu)^n)*P0/(FACT(s)*(s^(n-s))))),NA())</f>
        <v>1.4590425901479888E-2</v>
      </c>
      <c r="J14" s="33" t="s">
        <v>56</v>
      </c>
      <c r="K14" s="34" t="s">
        <v>57</v>
      </c>
    </row>
    <row r="15" spans="1:11" x14ac:dyDescent="0.15">
      <c r="B15" s="20"/>
      <c r="C15" s="20"/>
      <c r="F15" s="27">
        <f t="shared" si="0"/>
        <v>0</v>
      </c>
      <c r="G15" s="28">
        <v>2</v>
      </c>
      <c r="H15" s="32">
        <f t="shared" si="1"/>
        <v>4.3771277704439664E-2</v>
      </c>
      <c r="J15" s="33" t="s">
        <v>58</v>
      </c>
      <c r="K15" s="34" t="s">
        <v>59</v>
      </c>
    </row>
    <row r="16" spans="1:11" ht="14" thickBot="1" x14ac:dyDescent="0.2">
      <c r="B16" s="20"/>
      <c r="C16" s="20"/>
      <c r="F16" s="27">
        <f t="shared" si="0"/>
        <v>0</v>
      </c>
      <c r="G16" s="28">
        <v>3</v>
      </c>
      <c r="H16" s="32">
        <f t="shared" si="1"/>
        <v>8.7542555408879327E-2</v>
      </c>
      <c r="J16" s="41" t="s">
        <v>60</v>
      </c>
      <c r="K16" s="42" t="s">
        <v>61</v>
      </c>
    </row>
    <row r="17" spans="2:8" x14ac:dyDescent="0.15">
      <c r="B17" s="20"/>
      <c r="C17" s="20"/>
      <c r="F17" s="27">
        <f t="shared" si="0"/>
        <v>0</v>
      </c>
      <c r="G17" s="28">
        <v>4</v>
      </c>
      <c r="H17" s="32">
        <f t="shared" si="1"/>
        <v>0.13131383311331898</v>
      </c>
    </row>
    <row r="18" spans="2:8" x14ac:dyDescent="0.15">
      <c r="B18" s="20"/>
      <c r="F18" s="27">
        <f t="shared" si="0"/>
        <v>0</v>
      </c>
      <c r="G18" s="28">
        <v>5</v>
      </c>
      <c r="H18" s="32">
        <f t="shared" si="1"/>
        <v>0.15757659973598279</v>
      </c>
    </row>
    <row r="19" spans="2:8" x14ac:dyDescent="0.15">
      <c r="B19" s="20"/>
      <c r="F19" s="27">
        <f t="shared" si="0"/>
        <v>0</v>
      </c>
      <c r="G19" s="28">
        <v>6</v>
      </c>
      <c r="H19" s="32">
        <f t="shared" si="1"/>
        <v>0.15757659973598279</v>
      </c>
    </row>
    <row r="20" spans="2:8" x14ac:dyDescent="0.15">
      <c r="B20" s="20"/>
      <c r="F20" s="27">
        <f t="shared" si="0"/>
        <v>0</v>
      </c>
      <c r="G20" s="28">
        <v>7</v>
      </c>
      <c r="H20" s="32">
        <f t="shared" si="1"/>
        <v>0.13506565691655667</v>
      </c>
    </row>
    <row r="21" spans="2:8" x14ac:dyDescent="0.15">
      <c r="F21" s="27">
        <f t="shared" si="0"/>
        <v>0</v>
      </c>
      <c r="G21" s="28">
        <v>8</v>
      </c>
      <c r="H21" s="32">
        <f t="shared" si="1"/>
        <v>0.10129924268741751</v>
      </c>
    </row>
    <row r="22" spans="2:8" x14ac:dyDescent="0.15">
      <c r="F22" s="27">
        <f t="shared" si="0"/>
        <v>0</v>
      </c>
      <c r="G22" s="28">
        <v>9</v>
      </c>
      <c r="H22" s="32">
        <f t="shared" si="1"/>
        <v>6.7532828458278335E-2</v>
      </c>
    </row>
    <row r="23" spans="2:8" x14ac:dyDescent="0.15">
      <c r="F23" s="27">
        <f t="shared" si="0"/>
        <v>0</v>
      </c>
      <c r="G23" s="28">
        <v>10</v>
      </c>
      <c r="H23" s="32">
        <f t="shared" si="1"/>
        <v>4.0519697074967005E-2</v>
      </c>
    </row>
    <row r="24" spans="2:8" x14ac:dyDescent="0.15">
      <c r="F24" s="27">
        <f t="shared" si="0"/>
        <v>0</v>
      </c>
      <c r="G24" s="28">
        <v>11</v>
      </c>
      <c r="H24" s="32">
        <f t="shared" si="1"/>
        <v>2.4311818244980202E-2</v>
      </c>
    </row>
    <row r="25" spans="2:8" x14ac:dyDescent="0.15">
      <c r="C25" s="19" t="s">
        <v>62</v>
      </c>
      <c r="D25" s="44">
        <f>W*60</f>
        <v>61.519488640311266</v>
      </c>
      <c r="E25" s="20" t="s">
        <v>66</v>
      </c>
      <c r="F25" s="27">
        <f t="shared" si="0"/>
        <v>0</v>
      </c>
      <c r="G25" s="28">
        <v>12</v>
      </c>
      <c r="H25" s="32">
        <f t="shared" si="1"/>
        <v>1.458709094698812E-2</v>
      </c>
    </row>
    <row r="26" spans="2:8" x14ac:dyDescent="0.15">
      <c r="C26" s="19" t="s">
        <v>63</v>
      </c>
      <c r="D26" s="44">
        <f>Wq*60</f>
        <v>1.5194886403112629</v>
      </c>
      <c r="E26" s="20" t="s">
        <v>66</v>
      </c>
      <c r="F26" s="27">
        <f t="shared" si="0"/>
        <v>0</v>
      </c>
      <c r="G26" s="28">
        <v>13</v>
      </c>
      <c r="H26" s="32">
        <f t="shared" si="1"/>
        <v>8.7522545681928722E-3</v>
      </c>
    </row>
    <row r="27" spans="2:8" x14ac:dyDescent="0.15">
      <c r="C27" s="19" t="s">
        <v>64</v>
      </c>
      <c r="D27" s="43">
        <f>Rho</f>
        <v>0.6</v>
      </c>
      <c r="F27" s="27">
        <f t="shared" si="0"/>
        <v>0</v>
      </c>
      <c r="G27" s="28">
        <v>14</v>
      </c>
      <c r="H27" s="32">
        <f t="shared" si="1"/>
        <v>5.2513527409157237E-3</v>
      </c>
    </row>
    <row r="28" spans="2:8" x14ac:dyDescent="0.15">
      <c r="C28" s="19" t="s">
        <v>65</v>
      </c>
      <c r="D28" s="45">
        <f>H17</f>
        <v>0.13131383311331898</v>
      </c>
      <c r="E28" s="20" t="s">
        <v>67</v>
      </c>
      <c r="F28" s="27">
        <f t="shared" si="0"/>
        <v>0</v>
      </c>
      <c r="G28" s="28">
        <v>15</v>
      </c>
      <c r="H28" s="32">
        <f t="shared" si="1"/>
        <v>3.1508116445494341E-3</v>
      </c>
    </row>
    <row r="29" spans="2:8" x14ac:dyDescent="0.15">
      <c r="F29" s="27">
        <f t="shared" si="0"/>
        <v>0</v>
      </c>
      <c r="G29" s="28">
        <v>16</v>
      </c>
      <c r="H29" s="32">
        <f t="shared" si="1"/>
        <v>1.8904869867296605E-3</v>
      </c>
    </row>
    <row r="30" spans="2:8" x14ac:dyDescent="0.15">
      <c r="G30" s="28">
        <v>17</v>
      </c>
      <c r="H30" s="32">
        <f t="shared" si="1"/>
        <v>1.1342921920377963E-3</v>
      </c>
    </row>
    <row r="31" spans="2:8" x14ac:dyDescent="0.15">
      <c r="G31" s="28">
        <v>18</v>
      </c>
      <c r="H31" s="32">
        <f t="shared" si="1"/>
        <v>6.8057531522267782E-4</v>
      </c>
    </row>
    <row r="32" spans="2:8" x14ac:dyDescent="0.15">
      <c r="G32" s="28">
        <v>19</v>
      </c>
      <c r="H32" s="32">
        <f t="shared" si="1"/>
        <v>4.0834518913360668E-4</v>
      </c>
    </row>
    <row r="33" spans="7:8" x14ac:dyDescent="0.15">
      <c r="G33" s="28">
        <v>20</v>
      </c>
      <c r="H33" s="32">
        <f t="shared" si="1"/>
        <v>2.4500711348016401E-4</v>
      </c>
    </row>
    <row r="34" spans="7:8" x14ac:dyDescent="0.15">
      <c r="G34" s="28">
        <v>21</v>
      </c>
      <c r="H34" s="32">
        <f t="shared" si="1"/>
        <v>1.4700426808809841E-4</v>
      </c>
    </row>
    <row r="35" spans="7:8" x14ac:dyDescent="0.15">
      <c r="G35" s="28">
        <v>22</v>
      </c>
      <c r="H35" s="32">
        <f t="shared" si="1"/>
        <v>8.8202560852859035E-5</v>
      </c>
    </row>
    <row r="36" spans="7:8" x14ac:dyDescent="0.15">
      <c r="G36" s="28">
        <v>23</v>
      </c>
      <c r="H36" s="32">
        <f t="shared" si="1"/>
        <v>5.2921536511715422E-5</v>
      </c>
    </row>
    <row r="37" spans="7:8" x14ac:dyDescent="0.15">
      <c r="G37" s="28">
        <v>24</v>
      </c>
      <c r="H37" s="32">
        <f t="shared" si="1"/>
        <v>3.1752921907029256E-5</v>
      </c>
    </row>
    <row r="38" spans="7:8" ht="14" thickBot="1" x14ac:dyDescent="0.2">
      <c r="G38" s="28">
        <v>25</v>
      </c>
      <c r="H38" s="39">
        <f t="shared" si="1"/>
        <v>1.9051753144217552E-5</v>
      </c>
    </row>
    <row r="1000" spans="648:648" ht="16" x14ac:dyDescent="0.2">
      <c r="XX1000" s="46">
        <v>82026</v>
      </c>
    </row>
  </sheetData>
  <dataConsolidate/>
  <dataValidations count="5">
    <dataValidation type="decimal" operator="greaterThan" allowBlank="1" showInputMessage="1" showErrorMessage="1" error="The mean service rate must be greater than zero." sqref="C5" xr:uid="{00000000-0002-0000-0100-000000000000}">
      <formula1>0</formula1>
    </dataValidation>
    <dataValidation type="decimal" operator="greaterThan" allowBlank="1" showInputMessage="1" showErrorMessage="1" error="The mean arrival rate must be greater than zero." sqref="C4" xr:uid="{00000000-0002-0000-0100-000001000000}">
      <formula1>0</formula1>
    </dataValidation>
    <dataValidation type="whole" allowBlank="1" showInputMessage="1" showErrorMessage="1" error="The number of servers must be an integer between 1 and 25 (inclusive)." sqref="C6" xr:uid="{00000000-0002-0000-0100-000002000000}">
      <formula1>1</formula1>
      <formula2>25</formula2>
    </dataValidation>
    <dataValidation type="decimal" operator="greaterThanOrEqual" allowBlank="1" showInputMessage="1" showErrorMessage="1" error="t must be greater than or equal to 0." sqref="C12" xr:uid="{00000000-0002-0000-0100-000003000000}">
      <formula1>0</formula1>
    </dataValidation>
    <dataValidation type="decimal" operator="greaterThanOrEqual" allowBlank="1" showInputMessage="1" showErrorMessage="1" errorTitle="Warning" error="t must be greater than or equal to 0." sqref="C9" xr:uid="{00000000-0002-0000-0100-000004000000}">
      <formula1>0</formula1>
    </dataValidation>
  </dataValidations>
  <printOptions headings="1" gridLines="1"/>
  <pageMargins left="0.75" right="0.75" top="1" bottom="1" header="0.5" footer="0.5"/>
  <pageSetup scale="9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size="17" baseType="lpstr">
      <vt:lpstr>Problem 1</vt:lpstr>
      <vt:lpstr>Problem 2</vt:lpstr>
      <vt:lpstr>'Problem 1'!ExpectedPayoff</vt:lpstr>
      <vt:lpstr>GoToTrialPayoff</vt:lpstr>
      <vt:lpstr>L</vt:lpstr>
      <vt:lpstr>Lambda</vt:lpstr>
      <vt:lpstr>Lq</vt:lpstr>
      <vt:lpstr>Mu</vt:lpstr>
      <vt:lpstr>n</vt:lpstr>
      <vt:lpstr>P0</vt:lpstr>
      <vt:lpstr>Pn</vt:lpstr>
      <vt:lpstr>'Problem 1'!PriorProbability</vt:lpstr>
      <vt:lpstr>Rho</vt:lpstr>
      <vt:lpstr>s</vt:lpstr>
      <vt:lpstr>'Problem 1'!SettlePayoff</vt:lpstr>
      <vt:lpstr>W</vt:lpstr>
      <vt:lpstr>Wq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Ford Peyton</dc:creator>
  <cp:lastModifiedBy>Owen Patrick Sullivan</cp:lastModifiedBy>
  <dcterms:created xsi:type="dcterms:W3CDTF">2023-11-10T15:29:23Z</dcterms:created>
  <dcterms:modified xsi:type="dcterms:W3CDTF">2023-11-16T21:45:57Z</dcterms:modified>
</cp:coreProperties>
</file>