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7935A531-38DD-154C-BA78-8C2414411BF7}" xr6:coauthVersionLast="47" xr6:coauthVersionMax="47" xr10:uidLastSave="{00000000-0000-0000-0000-000000000000}"/>
  <bookViews>
    <workbookView xWindow="0" yWindow="500" windowWidth="28800" windowHeight="16580" firstSheet="2" activeTab="2" xr2:uid="{A995459E-28A9-B344-B1F5-1942F5E58AEC}"/>
  </bookViews>
  <sheets>
    <sheet name="Evergreen Solar" sheetId="1" r:id="rId1"/>
    <sheet name="Evergreen Solar (2)" sheetId="120" r:id="rId2"/>
    <sheet name="Evergreen Solar (Normalized)" sheetId="121" r:id="rId3"/>
    <sheet name="Evergreen Solar (Standardized)" sheetId="122" r:id="rId4"/>
    <sheet name="Evergreen Solar Binned" sheetId="119" r:id="rId5"/>
  </sheets>
  <definedNames>
    <definedName name="xlm_11_1" localSheetId="0" hidden="1">"'{""wksheet"":""Evergreen Solar"",""wkbk"":""Evergreen Solar.xlsx"",""data_range"":""$A$1:$H$17"",""firstRow"":1,""rows"":16,""has_header"":true,""input_cols"":[{""varName"":""Household Number""},{""varName"":""Household Income ($000s)""},{""varName"":""Peak Sun Hours\n(PSH)""},{""varNam"</definedName>
    <definedName name="xlm_11_1" localSheetId="1" hidden="1">"'{""wksheet"":""Evergreen Solar"",""wkbk"":""Evergreen Solar.xlsx"",""data_range"":""$A$1:$H$17"",""firstRow"":1,""rows"":16,""has_header"":true,""input_cols"":[{""varName"":""Household Number""},{""varName"":""Household Income ($000s)""},{""varName"":""Peak Sun Hours\n(PSH)""},{""varNam"</definedName>
    <definedName name="xlm_11_1" localSheetId="2" hidden="1">"'{""wksheet"":""Evergreen Solar"",""wkbk"":""Evergreen Solar.xlsx"",""data_range"":""$A$1:$H$17"",""firstRow"":1,""rows"":16,""has_header"":true,""input_cols"":[{""varName"":""Household Number""},{""varName"":""Household Income ($000s)""},{""varName"":""Peak Sun Hours\n(PSH)""},{""varNam"</definedName>
    <definedName name="xlm_11_1" localSheetId="3" hidden="1">"'{""wksheet"":""Evergreen Solar"",""wkbk"":""Evergreen Solar.xlsx"",""data_range"":""$A$1:$H$17"",""firstRow"":1,""rows"":16,""has_header"":true,""input_cols"":[{""varName"":""Household Number""},{""varName"":""Household Income ($000s)""},{""varName"":""Peak Sun Hours\n(PSH)""},{""varNam"</definedName>
    <definedName name="xlm_11_1" localSheetId="4" hidden="1">"'{""wksheet"":""Evergreen Solar"",""wkbk"":""Evergreen Solar.xlsx"",""data_range"":""$A$1:$H$17"",""firstRow"":1,""rows"":16,""has_header"":true,""input_cols"":[{""varName"":""Household Number""},{""varName"":""Household Income ($000s)""},{""varName"":""Peak Sun Hours\n(PSH)""},{""varNam"</definedName>
    <definedName name="xlm_11_2" localSheetId="0" hidden="1">"'e"":""Solar Install""},{""varName"":""Bid Cost ($000s)""},{""varName"":""Installation Cost ($000s)""},{""varName"":""Revenue ($000s)""},{""varName"":""Net Profit ($000s)""}],""showBinningIntervals"":true}"</definedName>
    <definedName name="xlm_11_2" localSheetId="1" hidden="1">"'e"":""Solar Install""},{""varName"":""Bid Cost ($000s)""},{""varName"":""Installation Cost ($000s)""},{""varName"":""Revenue ($000s)""},{""varName"":""Net Profit ($000s)""}],""showBinningIntervals"":true}"</definedName>
    <definedName name="xlm_11_2" localSheetId="2" hidden="1">"'e"":""Solar Install""},{""varName"":""Bid Cost ($000s)""},{""varName"":""Installation Cost ($000s)""},{""varName"":""Revenue ($000s)""},{""varName"":""Net Profit ($000s)""}],""showBinningIntervals"":true}"</definedName>
    <definedName name="xlm_11_2" localSheetId="3" hidden="1">"'e"":""Solar Install""},{""varName"":""Bid Cost ($000s)""},{""varName"":""Installation Cost ($000s)""},{""varName"":""Revenue ($000s)""},{""varName"":""Net Profit ($000s)""}],""showBinningIntervals"":true}"</definedName>
    <definedName name="xlm_11_2" localSheetId="4" hidden="1">"'e"":""Solar Install""},{""varName"":""Bid Cost ($000s)""},{""varName"":""Installation Cost ($000s)""},{""varName"":""Revenue ($000s)""},{""varName"":""Net Profit ($000s)""}],""showBinningIntervals"":true}"</definedName>
    <definedName name="xlm_20_1" localSheetId="0" hidden="1">"'{""wkbk"":""Evergreen Solar.xlsx"",""wksheet"":""Sheet1"",""data_range"":""A1:D17"",""has_header"":true,""input_cols"":[{""varName"":""Annual Household Income ($000s)""},{""varName"":""Average Peak Sun Hours (PSH)""}],""cat_c"</definedName>
    <definedName name="xlm_20_1" localSheetId="1" hidden="1">"'{""wkbk"":""Evergreen Solar.xlsx"",""wksheet"":""Sheet1"",""data_range"":""A1:D17"",""has_header"":true,""input_cols"":[{""varName"":""Annual Household Income ($000s)""},{""varName"":""Average Peak Sun Hours (PSH)""}],""cat_c"</definedName>
    <definedName name="xlm_20_1" localSheetId="2" hidden="1">"'{""wkbk"":""Evergreen Solar.xlsx"",""wksheet"":""Sheet1"",""data_range"":""A1:D17"",""has_header"":true,""input_cols"":[{""varName"":""Annual Household Income ($000s)""},{""varName"":""Average Peak Sun Hours (PSH)""}],""cat_c"</definedName>
    <definedName name="xlm_20_1" localSheetId="3" hidden="1">"'{""wkbk"":""Evergreen Solar.xlsx"",""wksheet"":""Sheet1"",""data_range"":""A1:D17"",""has_header"":true,""input_cols"":[{""varName"":""Annual Household Income ($000s)""},{""varName"":""Average Peak Sun Hours (PSH)""}],""cat_c"</definedName>
    <definedName name="xlm_20_1" localSheetId="4" hidden="1">"'{""wkbk"":""Evergreen Solar.xlsx"",""wksheet"":""Sheet1"",""data_range"":""A1:D17"",""has_header"":true,""input_cols"":[{""varName"":""Annual Household Income ($000s)""},{""varName"":""Average Peak Sun Hours (PSH)""}],""cat_c"</definedName>
    <definedName name="xlm_20_2" localSheetId="0" hidden="1">"'ols"":[],""firstRow"":""1"",""rows"":16,""isPartitionSheet"":false,""clusteringTypeCode"":0,""normalizeData"":false,""numClusters"":2,""numIterations"":10,""startCode"":0,""setSeed"":true,""seedValue"":12345,""showDataSummar"</definedName>
    <definedName name="xlm_20_2" localSheetId="1" hidden="1">"'ols"":[],""firstRow"":""1"",""rows"":16,""isPartitionSheet"":false,""clusteringTypeCode"":0,""normalizeData"":false,""numClusters"":2,""numIterations"":10,""startCode"":0,""setSeed"":true,""seedValue"":12345,""showDataSummar"</definedName>
    <definedName name="xlm_20_2" localSheetId="2" hidden="1">"'ols"":[],""firstRow"":""1"",""rows"":16,""isPartitionSheet"":false,""clusteringTypeCode"":0,""normalizeData"":false,""numClusters"":2,""numIterations"":10,""startCode"":0,""setSeed"":true,""seedValue"":12345,""showDataSummar"</definedName>
    <definedName name="xlm_20_2" localSheetId="3" hidden="1">"'ols"":[],""firstRow"":""1"",""rows"":16,""isPartitionSheet"":false,""clusteringTypeCode"":0,""normalizeData"":false,""numClusters"":2,""numIterations"":10,""startCode"":0,""setSeed"":true,""seedValue"":12345,""showDataSummar"</definedName>
    <definedName name="xlm_20_2" localSheetId="4" hidden="1">"'ols"":[],""firstRow"":""1"",""rows"":16,""isPartitionSheet"":false,""clusteringTypeCode"":0,""normalizeData"":false,""numClusters"":2,""numIterations"":10,""startCode"":0,""setSeed"":true,""seedValue"":12345,""showDataSummar"</definedName>
    <definedName name="xlm_20_3" localSheetId="0" hidden="1">"'y"":true,""showClusterDistances"":true}"</definedName>
    <definedName name="xlm_20_3" localSheetId="1" hidden="1">"'y"":true,""showClusterDistances"":true}"</definedName>
    <definedName name="xlm_20_3" localSheetId="2" hidden="1">"'y"":true,""showClusterDistances"":true}"</definedName>
    <definedName name="xlm_20_3" localSheetId="3" hidden="1">"'y"":true,""showClusterDistances"":true}"</definedName>
    <definedName name="xlm_20_3" localSheetId="4" hidden="1">"'y"":true,""showClusterDistances"":true}"</definedName>
    <definedName name="xlm_600_1" localSheetId="0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0_1" localSheetId="1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0_1" localSheetId="2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0_1" localSheetId="3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0_1" localSheetId="4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0_2" localSheetId="0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0_2" localSheetId="1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0_2" localSheetId="2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0_2" localSheetId="3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0_2" localSheetId="4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0_3" localSheetId="0" hidden="1">"'owsWS"":5,""newDataNumCols"":5,""newHasHeader"":true},""priorClassProbabilityCode"":1,""numOutputClasses"":2,""successClass"":""Yes"",""successCutoffProb"":0.5,""rescalerParams"":{""technique"":null,""correction"":null,""normType"":null,""rescale"":false},""estimatorParams"":{""tre"</definedName>
    <definedName name="xlm_600_3" localSheetId="1" hidden="1">"'owsWS"":5,""newDataNumCols"":5,""newHasHeader"":true},""priorClassProbabilityCode"":1,""numOutputClasses"":2,""successClass"":""Yes"",""successCutoffProb"":0.5,""rescalerParams"":{""technique"":null,""correction"":null,""normType"":null,""rescale"":false},""estimatorParams"":{""tre"</definedName>
    <definedName name="xlm_600_3" localSheetId="2" hidden="1">"'owsWS"":5,""newDataNumCols"":5,""newHasHeader"":true},""priorClassProbabilityCode"":1,""numOutputClasses"":2,""successClass"":""Yes"",""successCutoffProb"":0.5,""rescalerParams"":{""technique"":null,""correction"":null,""normType"":null,""rescale"":false},""estimatorParams"":{""tre"</definedName>
    <definedName name="xlm_600_3" localSheetId="3" hidden="1">"'owsWS"":5,""newDataNumCols"":5,""newHasHeader"":true},""priorClassProbabilityCode"":1,""numOutputClasses"":2,""successClass"":""Yes"",""successCutoffProb"":0.5,""rescalerParams"":{""technique"":null,""correction"":null,""normType"":null,""rescale"":false},""estimatorParams"":{""tre"</definedName>
    <definedName name="xlm_600_3" localSheetId="4" hidden="1">"'owsWS"":5,""newDataNumCols"":5,""newHasHeader"":true},""priorClassProbabilityCode"":1,""numOutputClasses"":2,""successClass"":""Yes"",""successCutoffProb"":0.5,""rescalerParams"":{""technique"":null,""correction"":null,""normType"":null,""rescale"":false},""estimatorParams"":{""tre"</definedName>
    <definedName name="xlm_600_4" localSheetId="0" hidden="1">"'eLimitMask"":10,""treeLimitLevels"":3,""treeLimitNodes"":null,""treeLimitSplits"":null,""treeLimitLeafRecords"":4},""modelParams"":{""prune"":false,""scoringTree"":1,""numDecisionNodesScoring"":null},""displayParams"":{""showFeatureImportance"":false,""maxLevels"":7,""displayTr"</definedName>
    <definedName name="xlm_600_4" localSheetId="1" hidden="1">"'eLimitMask"":10,""treeLimitLevels"":3,""treeLimitNodes"":null,""treeLimitSplits"":null,""treeLimitLeafRecords"":4},""modelParams"":{""prune"":false,""scoringTree"":1,""numDecisionNodesScoring"":null},""displayParams"":{""showFeatureImportance"":false,""maxLevels"":7,""displayTr"</definedName>
    <definedName name="xlm_600_4" localSheetId="2" hidden="1">"'eLimitMask"":10,""treeLimitLevels"":3,""treeLimitNodes"":null,""treeLimitSplits"":null,""treeLimitLeafRecords"":4},""modelParams"":{""prune"":false,""scoringTree"":1,""numDecisionNodesScoring"":null},""displayParams"":{""showFeatureImportance"":false,""maxLevels"":7,""displayTr"</definedName>
    <definedName name="xlm_600_4" localSheetId="3" hidden="1">"'eLimitMask"":10,""treeLimitLevels"":3,""treeLimitNodes"":null,""treeLimitSplits"":null,""treeLimitLeafRecords"":4},""modelParams"":{""prune"":false,""scoringTree"":1,""numDecisionNodesScoring"":null},""displayParams"":{""showFeatureImportance"":false,""maxLevels"":7,""displayTr"</definedName>
    <definedName name="xlm_600_4" localSheetId="4" hidden="1">"'eLimitMask"":10,""treeLimitLevels"":3,""treeLimitNodes"":null,""treeLimitSplits"":null,""treeLimitLeafRecords"":4},""modelParams"":{""prune"":false,""scoringTree"":1,""numDecisionNodesScoring"":null},""displayParams"":{""showFeatureImportance"":false,""maxLevels"":7,""displayTr"</definedName>
    <definedName name="xlm_600_5" localSheetId="0" hidden="1">"'eeMask"":1,""numDecisionNodesDisplay"":null},""extraParams"":null}"</definedName>
    <definedName name="xlm_600_5" localSheetId="1" hidden="1">"'eeMask"":1,""numDecisionNodesDisplay"":null},""extraParams"":null}"</definedName>
    <definedName name="xlm_600_5" localSheetId="2" hidden="1">"'eeMask"":1,""numDecisionNodesDisplay"":null},""extraParams"":null}"</definedName>
    <definedName name="xlm_600_5" localSheetId="3" hidden="1">"'eeMask"":1,""numDecisionNodesDisplay"":null},""extraParams"":null}"</definedName>
    <definedName name="xlm_600_5" localSheetId="4" hidden="1">"'eeMask"":1,""numDecisionNodesDisplay"":null},""extraParams"":null}"</definedName>
    <definedName name="xlm_602_1" localSheetId="0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2_1" localSheetId="1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2_1" localSheetId="2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2_1" localSheetId="3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2_1" localSheetId="4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2_2" localSheetId="0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2_2" localSheetId="1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2_2" localSheetId="2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2_2" localSheetId="3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2_2" localSheetId="4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602_3" localSheetId="0" hidden="1">"'owsWS"":5,""newDataNumCols"":5,""newHasHeader"":true},""priorClassProbabilityCode"":1,""numOutputClasses"":2,""successClass"":""Yes"",""successCutoffProb"":0.5,""rescalerParams"":{""technique"":1,""correction"":null,""normType"":null,""rescale"":true},""estimatorParams"":{""numNear"</definedName>
    <definedName name="xlm_602_3" localSheetId="1" hidden="1">"'owsWS"":5,""newDataNumCols"":5,""newHasHeader"":true},""priorClassProbabilityCode"":1,""numOutputClasses"":2,""successClass"":""Yes"",""successCutoffProb"":0.5,""rescalerParams"":{""technique"":1,""correction"":null,""normType"":null,""rescale"":true},""estimatorParams"":{""numNear"</definedName>
    <definedName name="xlm_602_3" localSheetId="2" hidden="1">"'owsWS"":5,""newDataNumCols"":5,""newHasHeader"":true},""priorClassProbabilityCode"":1,""numOutputClasses"":2,""successClass"":""Yes"",""successCutoffProb"":0.5,""rescalerParams"":{""technique"":1,""correction"":null,""normType"":null,""rescale"":true},""estimatorParams"":{""numNear"</definedName>
    <definedName name="xlm_602_3" localSheetId="3" hidden="1">"'owsWS"":5,""newDataNumCols"":5,""newHasHeader"":true},""priorClassProbabilityCode"":1,""numOutputClasses"":2,""successClass"":""Yes"",""successCutoffProb"":0.5,""rescalerParams"":{""technique"":1,""correction"":null,""normType"":null,""rescale"":true},""estimatorParams"":{""numNear"</definedName>
    <definedName name="xlm_602_3" localSheetId="4" hidden="1">"'owsWS"":5,""newDataNumCols"":5,""newHasHeader"":true},""priorClassProbabilityCode"":1,""numOutputClasses"":2,""successClass"":""Yes"",""successCutoffProb"":0.5,""rescalerParams"":{""technique"":1,""correction"":null,""normType"":null,""rescale"":true},""estimatorParams"":{""numNear"</definedName>
    <definedName name="xlm_602_4" localSheetId="0" hidden="1">"'estNeighbors"":3},""modelParams"":null,""displayParams"":null,""extraParams"":{""scoreOptCode"":0}}"</definedName>
    <definedName name="xlm_602_4" localSheetId="1" hidden="1">"'estNeighbors"":3},""modelParams"":null,""displayParams"":null,""extraParams"":{""scoreOptCode"":0}}"</definedName>
    <definedName name="xlm_602_4" localSheetId="2" hidden="1">"'estNeighbors"":3},""modelParams"":null,""displayParams"":null,""extraParams"":{""scoreOptCode"":0}}"</definedName>
    <definedName name="xlm_602_4" localSheetId="3" hidden="1">"'estNeighbors"":3},""modelParams"":null,""displayParams"":null,""extraParams"":{""scoreOptCode"":0}}"</definedName>
    <definedName name="xlm_602_4" localSheetId="4" hidden="1">"'estNeighbors"":3},""modelParams"":null,""displayParams"":null,""extraParams"":{""scoreOptCode"":0}}"</definedName>
    <definedName name="xlm_603_1" localSheetId="0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3_1" localSheetId="1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3_1" localSheetId="2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3_1" localSheetId="3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3_1" localSheetId="4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603_2" localSheetId="0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603_2" localSheetId="1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603_2" localSheetId="2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603_2" localSheetId="3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603_2" localSheetId="4" hidden="1">"'mmaryRpt"":true,""trainLiftChart"":false,""trainROCCurve"":false,""newDataWorksheet"":true,""newDataDatabase"":false,""newDataWorksheetParams"":{""newDataWorkbook"":""Evergreen Solar.xlsx"",""newDataWorksheet"":""Evergreen Solar"",""newDataRange"":""$A$19:$C$24"",""newDataNumRo"</definedName>
    <definedName name="xlm_603_3" localSheetId="0" hidden="1">"'wsWS"":5,""newDataNumCols"":5,""newHasHeader"":true},""priorClassProbabilityCode"":1,""numOutputClasses"":2,""successClass"":""Yes"",""successCutoffProb"":0.5,""rescalerParams"":{""technique"":null,""correction"":null,""normType"":null,""rescale"":false},""estimatorParams"":{""fitI"</definedName>
    <definedName name="xlm_603_3" localSheetId="1" hidden="1">"'wsWS"":5,""newDataNumCols"":5,""newHasHeader"":true},""priorClassProbabilityCode"":1,""numOutputClasses"":2,""successClass"":""Yes"",""successCutoffProb"":0.5,""rescalerParams"":{""technique"":null,""correction"":null,""normType"":null,""rescale"":false},""estimatorParams"":{""fitI"</definedName>
    <definedName name="xlm_603_3" localSheetId="2" hidden="1">"'wsWS"":5,""newDataNumCols"":5,""newHasHeader"":true},""priorClassProbabilityCode"":1,""numOutputClasses"":2,""successClass"":""Yes"",""successCutoffProb"":0.5,""rescalerParams"":{""technique"":null,""correction"":null,""normType"":null,""rescale"":false},""estimatorParams"":{""fitI"</definedName>
    <definedName name="xlm_603_3" localSheetId="3" hidden="1">"'wsWS"":5,""newDataNumCols"":5,""newHasHeader"":true},""priorClassProbabilityCode"":1,""numOutputClasses"":2,""successClass"":""Yes"",""successCutoffProb"":0.5,""rescalerParams"":{""technique"":null,""correction"":null,""normType"":null,""rescale"":false},""estimatorParams"":{""fitI"</definedName>
    <definedName name="xlm_603_3" localSheetId="4" hidden="1">"'wsWS"":5,""newDataNumCols"":3,""newHasHeader"":true},""priorClassProbabilityCode"":1,""numOutputClasses"":2,""successClass"":""Yes"",""successCutoffProb"":0.5,""rescalerParams"":{""technique"":null,""correction"":null,""normType"":null,""rescale"":false},""estimatorParams"":{""fitI"</definedName>
    <definedName name="xlm_603_4" localSheetId="0" hidden="1">"'ntercept"":true,""maxNumIterations"":50},""modelParams"":null,""displayParams"":{""showVarCovar"":false,""showMulticollinearity"":false,""showDetailedCoefficients"":false},""fsParams"":{""selectVariables"":false,""fsMethod"":null,""fIn"":null,""fOut"":null,""numSubsets"":null,""m"</definedName>
    <definedName name="xlm_603_4" localSheetId="1" hidden="1">"'ntercept"":true,""maxNumIterations"":50},""modelParams"":null,""displayParams"":{""showVarCovar"":false,""showMulticollinearity"":false,""showDetailedCoefficients"":false},""fsParams"":{""selectVariables"":false,""fsMethod"":null,""fIn"":null,""fOut"":null,""numSubsets"":null,""m"</definedName>
    <definedName name="xlm_603_4" localSheetId="2" hidden="1">"'ntercept"":true,""maxNumIterations"":50},""modelParams"":null,""displayParams"":{""showVarCovar"":false,""showMulticollinearity"":false,""showDetailedCoefficients"":false},""fsParams"":{""selectVariables"":false,""fsMethod"":null,""fIn"":null,""fOut"":null,""numSubsets"":null,""m"</definedName>
    <definedName name="xlm_603_4" localSheetId="3" hidden="1">"'ntercept"":true,""maxNumIterations"":50},""modelParams"":null,""displayParams"":{""showVarCovar"":false,""showMulticollinearity"":false,""showDetailedCoefficients"":false},""fsParams"":{""selectVariables"":false,""fsMethod"":null,""fIn"":null,""fOut"":null,""numSubsets"":null,""m"</definedName>
    <definedName name="xlm_603_4" localSheetId="4" hidden="1">"'ntercept"":true,""maxNumIterations"":50},""modelParams"":null,""displayParams"":{""showVarCovar"":false,""showMulticollinearity"":false,""showDetailedCoefficients"":false},""fsParams"":{""selectVariables"":false,""fsMethod"":null,""fIn"":null,""fOut"":null,""numSubsets"":null,""m"</definedName>
    <definedName name="xlm_603_5" localSheetId="0" hidden="1">"'axSubsetSize"":null},""varSelectionOnly"":false}"</definedName>
    <definedName name="xlm_603_5" localSheetId="1" hidden="1">"'axSubsetSize"":null},""varSelectionOnly"":false}"</definedName>
    <definedName name="xlm_603_5" localSheetId="2" hidden="1">"'axSubsetSize"":null},""varSelectionOnly"":false}"</definedName>
    <definedName name="xlm_603_5" localSheetId="3" hidden="1">"'axSubsetSize"":null},""varSelectionOnly"":false}"</definedName>
    <definedName name="xlm_603_5" localSheetId="4" hidden="1">"'axSubsetSize"":null},""varSelectionOnly"":false}"</definedName>
    <definedName name="xlm_604_1" localSheetId="4" hidden="1">"'{""wkbk"":""Evergreen Solar.xlsx"",""wksheet"":""Evergreen Solar Binned"",""data_range"":""$A$1:$H$17"",""has_header"":true,""firstRow"":1,""rows"":16,""train_rows"":16,""validation_rows"":0,""test_rows"":0,""isPartitionSheet"":false,""partitionData"":false,""trainDetailRpt"":false,"""</definedName>
    <definedName name="xlm_604_2" localSheetId="4" hidden="1">"'trainSummaryRpt"":false,""trainLiftChart"":false,""trainROCCurve"":false,""newDataWorksheet"":true,""newDataDatabase"":false,""newDataWorksheetParams"":{""newDataWorkbook"":""Evergreen Solar.xlsx"",""newDataWorksheet"":""Evergreen Solar Binned"",""newDataRange"":""$A$19:$E$24"</definedName>
    <definedName name="xlm_604_3" localSheetId="4" hidden="1">"'"",""newDataNumRowsWS"":5,""newDataNumCols"":5,""newHasHeader"":true},""priorClassProbabilityCode"":1,""numOutputClasses"":2,""successClass"":""Yes"",""successCutoffProb"":0.5,""estimatorParams"":{""laplaceSmoothing"":true,""pseudoCount"":1},""modelParams"":null,""displayParams"":"</definedName>
    <definedName name="xlm_604_4" localSheetId="4" hidden="1">"'{""showPriorCondProb"":false,""showLogDensity"":false}}"</definedName>
    <definedName name="xlm_700_1" localSheetId="0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0_1" localSheetId="1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0_1" localSheetId="2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0_1" localSheetId="3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0_1" localSheetId="4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0_2" localSheetId="0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0_2" localSheetId="1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0_2" localSheetId="2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0_2" localSheetId="3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0_2" localSheetId="4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0_3" localSheetId="0" hidden="1">"'owsWS"":5,""newDataNumCols"":5,""newHasHeader"":true},""rescalerParams"":{""technique"":1,""correction"":null,""normType"":null,""rescale"":true},""estimatorParams"":{""numNearestNeighbors"":3},""modelParams"":null,""displayParams"":null,""extraParams"":{""scoreOptCode"":0}}"</definedName>
    <definedName name="xlm_700_3" localSheetId="1" hidden="1">"'owsWS"":5,""newDataNumCols"":5,""newHasHeader"":true},""rescalerParams"":{""technique"":1,""correction"":null,""normType"":null,""rescale"":true},""estimatorParams"":{""numNearestNeighbors"":3},""modelParams"":null,""displayParams"":null,""extraParams"":{""scoreOptCode"":0}}"</definedName>
    <definedName name="xlm_700_3" localSheetId="2" hidden="1">"'owsWS"":5,""newDataNumCols"":5,""newHasHeader"":true},""rescalerParams"":{""technique"":1,""correction"":null,""normType"":null,""rescale"":true},""estimatorParams"":{""numNearestNeighbors"":3},""modelParams"":null,""displayParams"":null,""extraParams"":{""scoreOptCode"":0}}"</definedName>
    <definedName name="xlm_700_3" localSheetId="3" hidden="1">"'owsWS"":5,""newDataNumCols"":5,""newHasHeader"":true},""rescalerParams"":{""technique"":1,""correction"":null,""normType"":null,""rescale"":true},""estimatorParams"":{""numNearestNeighbors"":3},""modelParams"":null,""displayParams"":null,""extraParams"":{""scoreOptCode"":0}}"</definedName>
    <definedName name="xlm_700_3" localSheetId="4" hidden="1">"'owsWS"":5,""newDataNumCols"":5,""newHasHeader"":true},""rescalerParams"":{""technique"":1,""correction"":null,""normType"":null,""rescale"":true},""estimatorParams"":{""numNearestNeighbors"":3},""modelParams"":null,""displayParams"":null,""extraParams"":{""scoreOptCode"":0}}"</definedName>
    <definedName name="xlm_701_1" localSheetId="0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1_1" localSheetId="1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1_1" localSheetId="2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1_1" localSheetId="3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1_1" localSheetId="4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1_2" localSheetId="0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701_2" localSheetId="1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701_2" localSheetId="2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701_2" localSheetId="3" hidden="1">"'mmaryRpt"":true,""trainLiftChart"":false,""trainROCCurve"":false,""newDataWorksheet"":true,""newDataDatabase"":false,""newDataWorksheetParams"":{""newDataWorkbook"":""Evergreen Solar.xlsx"",""newDataWorksheet"":""Evergreen Solar"",""newDataRange"":""$A$19:$E$24"",""newDataNumRo"</definedName>
    <definedName name="xlm_701_2" localSheetId="4" hidden="1">"'mmaryRpt"":true,""trainLiftChart"":false,""trainROCCurve"":false,""newDataWorksheet"":true,""newDataDatabase"":false,""newDataWorksheetParams"":{""newDataWorkbook"":""Evergreen Solar.xlsx"",""newDataWorksheet"":""Evergreen Solar"",""newDataRange"":""$A$19:$C$24"",""newDataNumRo"</definedName>
    <definedName name="xlm_701_3" localSheetId="0" hidden="1">"'wsWS"":5,""newDataNumCols"":5,""newHasHeader"":true},""rescalerParams"":{""technique"":null,""correction"":null,""normType"":null,""rescale"":false},""estimatorParams"":{""fitIntercept"":true},""modelParams"":null,""displayParams"":{""showVarCovar"":false,""showMulticollinearity"""</definedName>
    <definedName name="xlm_701_3" localSheetId="1" hidden="1">"'wsWS"":5,""newDataNumCols"":5,""newHasHeader"":true},""rescalerParams"":{""technique"":null,""correction"":null,""normType"":null,""rescale"":false},""estimatorParams"":{""fitIntercept"":true},""modelParams"":null,""displayParams"":{""showVarCovar"":false,""showMulticollinearity"""</definedName>
    <definedName name="xlm_701_3" localSheetId="2" hidden="1">"'wsWS"":5,""newDataNumCols"":5,""newHasHeader"":true},""rescalerParams"":{""technique"":null,""correction"":null,""normType"":null,""rescale"":false},""estimatorParams"":{""fitIntercept"":true},""modelParams"":null,""displayParams"":{""showVarCovar"":false,""showMulticollinearity"""</definedName>
    <definedName name="xlm_701_3" localSheetId="3" hidden="1">"'wsWS"":5,""newDataNumCols"":5,""newHasHeader"":true},""rescalerParams"":{""technique"":null,""correction"":null,""normType"":null,""rescale"":false},""estimatorParams"":{""fitIntercept"":true},""modelParams"":null,""displayParams"":{""showVarCovar"":false,""showMulticollinearity"""</definedName>
    <definedName name="xlm_701_3" localSheetId="4" hidden="1">"'wsWS"":5,""newDataNumCols"":3,""newHasHeader"":true},""rescalerParams"":{""technique"":null,""correction"":null,""normType"":null,""rescale"":false},""estimatorParams"":{""fitIntercept"":true},""modelParams"":null,""displayParams"":{""showVarCovar"":false,""showMulticollinearity"""</definedName>
    <definedName name="xlm_701_4" localSheetId="0" hidden="1">"':false,""showDetailedCoefficients"":false,""showANOVA"":false,""showDetailedResiduals"":false,""showInfluenceDiagnostics"":false,""showPredictionIntervals"":false},""fsParams"":{""selectVariables"":false,""fsMethod"":null,""fIn"":null,""fOut"":null,""numSubsets"":null,""maxSub"</definedName>
    <definedName name="xlm_701_4" localSheetId="1" hidden="1">"':false,""showDetailedCoefficients"":false,""showANOVA"":false,""showDetailedResiduals"":false,""showInfluenceDiagnostics"":false,""showPredictionIntervals"":false},""fsParams"":{""selectVariables"":false,""fsMethod"":null,""fIn"":null,""fOut"":null,""numSubsets"":null,""maxSub"</definedName>
    <definedName name="xlm_701_4" localSheetId="2" hidden="1">"':false,""showDetailedCoefficients"":false,""showANOVA"":false,""showDetailedResiduals"":false,""showInfluenceDiagnostics"":false,""showPredictionIntervals"":false},""fsParams"":{""selectVariables"":false,""fsMethod"":null,""fIn"":null,""fOut"":null,""numSubsets"":null,""maxSub"</definedName>
    <definedName name="xlm_701_4" localSheetId="3" hidden="1">"':false,""showDetailedCoefficients"":false,""showANOVA"":false,""showDetailedResiduals"":false,""showInfluenceDiagnostics"":false,""showPredictionIntervals"":false},""fsParams"":{""selectVariables"":false,""fsMethod"":null,""fIn"":null,""fOut"":null,""numSubsets"":null,""maxSub"</definedName>
    <definedName name="xlm_701_4" localSheetId="4" hidden="1">"':false,""showDetailedCoefficients"":false,""showANOVA"":false,""showDetailedResiduals"":false,""showInfluenceDiagnostics"":false,""showPredictionIntervals"":false},""fsParams"":{""selectVariables"":false,""fsMethod"":null,""fIn"":null,""fOut"":null,""numSubsets"":null,""maxSub"</definedName>
    <definedName name="xlm_701_5" localSheetId="0" hidden="1">"'setSize"":null},""varSelectionOnly"":false}"</definedName>
    <definedName name="xlm_701_5" localSheetId="1" hidden="1">"'setSize"":null},""varSelectionOnly"":false}"</definedName>
    <definedName name="xlm_701_5" localSheetId="2" hidden="1">"'setSize"":null},""varSelectionOnly"":false}"</definedName>
    <definedName name="xlm_701_5" localSheetId="3" hidden="1">"'setSize"":null},""varSelectionOnly"":false}"</definedName>
    <definedName name="xlm_701_5" localSheetId="4" hidden="1">"'setSize"":null},""varSelectionOnly"":false}"</definedName>
    <definedName name="xlm_703_1" localSheetId="0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3_1" localSheetId="1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3_1" localSheetId="2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3_1" localSheetId="3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3_1" localSheetId="4" hidden="1">"'{""wkbk"":""Evergreen Solar.xlsx"",""wksheet"":""Evergreen Solar"",""data_range"":""$A$1:$H$17"",""has_header"":true,""firstRow"":1,""rows"":16,""train_rows"":16,""validation_rows"":0,""test_rows"":0,""isPartitionSheet"":false,""partitionData"":false,""trainDetailRpt"":false,""trainSu"</definedName>
    <definedName name="xlm_703_2" localSheetId="0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3_2" localSheetId="1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3_2" localSheetId="2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3_2" localSheetId="3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3_2" localSheetId="4" hidden="1">"'mmaryRpt"":false,""trainLiftChart"":false,""trainROCCurve"":false,""newDataWorksheet"":true,""newDataDatabase"":false,""newDataWorksheetParams"":{""newDataWorkbook"":""Evergreen Solar.xlsx"",""newDataWorksheet"":""Evergreen Solar"",""newDataRange"":""$A$19:$E$24"",""newDataNumR"</definedName>
    <definedName name="xlm_703_3" localSheetId="0" hidden="1">"'owsWS"":5,""newDataNumCols"":5,""newHasHeader"":true},""rescalerParams"":{""technique"":null,""correction"":null,""normType"":null,""rescale"":false},""estimatorParams"":{""treeLimitMask"":10,""treeLimitLevels"":3,""treeLimitNodes"":null,""treeLimitSplits"":null,""treeLimitLeafRe"</definedName>
    <definedName name="xlm_703_3" localSheetId="1" hidden="1">"'owsWS"":5,""newDataNumCols"":5,""newHasHeader"":true},""rescalerParams"":{""technique"":null,""correction"":null,""normType"":null,""rescale"":false},""estimatorParams"":{""treeLimitMask"":10,""treeLimitLevels"":3,""treeLimitNodes"":null,""treeLimitSplits"":null,""treeLimitLeafRe"</definedName>
    <definedName name="xlm_703_3" localSheetId="2" hidden="1">"'owsWS"":5,""newDataNumCols"":5,""newHasHeader"":true},""rescalerParams"":{""technique"":null,""correction"":null,""normType"":null,""rescale"":false},""estimatorParams"":{""treeLimitMask"":10,""treeLimitLevels"":3,""treeLimitNodes"":null,""treeLimitSplits"":null,""treeLimitLeafRe"</definedName>
    <definedName name="xlm_703_3" localSheetId="3" hidden="1">"'owsWS"":5,""newDataNumCols"":5,""newHasHeader"":true},""rescalerParams"":{""technique"":null,""correction"":null,""normType"":null,""rescale"":false},""estimatorParams"":{""treeLimitMask"":10,""treeLimitLevels"":3,""treeLimitNodes"":null,""treeLimitSplits"":null,""treeLimitLeafRe"</definedName>
    <definedName name="xlm_703_3" localSheetId="4" hidden="1">"'owsWS"":5,""newDataNumCols"":5,""newHasHeader"":true},""rescalerParams"":{""technique"":null,""correction"":null,""normType"":null,""rescale"":false},""estimatorParams"":{""treeLimitMask"":10,""treeLimitLevels"":3,""treeLimitNodes"":null,""treeLimitSplits"":null,""treeLimitLeafRe"</definedName>
    <definedName name="xlm_703_4" localSheetId="0" hidden="1">"'cords"":4},""modelParams"":{""prune"":false,""scoringTree"":1,""numDecisionNodesScoring"":null},""displayParams"":{""showFeatureImportance"":false,""maxLevels"":7,""displayTreeMask"":1,""numDecisionNodesDisplay"":null},""extraParams"":null}"</definedName>
    <definedName name="xlm_703_4" localSheetId="1" hidden="1">"'cords"":4},""modelParams"":{""prune"":false,""scoringTree"":1,""numDecisionNodesScoring"":null},""displayParams"":{""showFeatureImportance"":false,""maxLevels"":7,""displayTreeMask"":1,""numDecisionNodesDisplay"":null},""extraParams"":null}"</definedName>
    <definedName name="xlm_703_4" localSheetId="2" hidden="1">"'cords"":4},""modelParams"":{""prune"":false,""scoringTree"":1,""numDecisionNodesScoring"":null},""displayParams"":{""showFeatureImportance"":false,""maxLevels"":7,""displayTreeMask"":1,""numDecisionNodesDisplay"":null},""extraParams"":null}"</definedName>
    <definedName name="xlm_703_4" localSheetId="3" hidden="1">"'cords"":4},""modelParams"":{""prune"":false,""scoringTree"":1,""numDecisionNodesScoring"":null},""displayParams"":{""showFeatureImportance"":false,""maxLevels"":7,""displayTreeMask"":1,""numDecisionNodesDisplay"":null},""extraParams"":null}"</definedName>
    <definedName name="xlm_703_4" localSheetId="4" hidden="1">"'cords"":4},""modelParams"":{""prune"":false,""scoringTree"":1,""numDecisionNodesScoring"":null},""displayParams"":{""showFeatureImportance"":false,""maxLevels"":7,""displayTreeMask"":1,""numDecisionNodesDisplay"":null},""extraParams"":null}"</definedName>
    <definedName name="xlm_clnc_1" localSheetId="0" hidden="1">"'{""input_cols"":[{""varName"":""Income""},{""varName"":""PSH""}],""cat_cols"":[],""output_var"":{""varName"":""Install?""}}"</definedName>
    <definedName name="xlm_clnc_1" localSheetId="1" hidden="1">"'{""input_cols"":[{""varName"":""Income""},{""varName"":""PSH""}],""cat_cols"":[],""output_var"":{""varName"":""Install?""}}"</definedName>
    <definedName name="xlm_clnc_1" localSheetId="2" hidden="1">"'{""input_cols"":[{""varName"":""Income""},{""varName"":""PSH""}],""cat_cols"":[],""output_var"":{""varName"":""Install?""}}"</definedName>
    <definedName name="xlm_clnc_1" localSheetId="3" hidden="1">"'{""input_cols"":[{""varName"":""Income""},{""varName"":""PSH""}],""cat_cols"":[],""output_var"":{""varName"":""Install?""}}"</definedName>
    <definedName name="xlm_clnc_1" localSheetId="4" hidden="1">"'{""input_cols"":[{""varName"":""Income""},{""varName"":""PSH""}],""cat_cols"":[],""output_var"":{""varName"":""Install?""}}"</definedName>
    <definedName name="xlm_pdnc_1" localSheetId="0" hidden="1">"'{""input_cols"":[{""varName"":""Income""},{""varName"":""PSH""}],""cat_cols"":[],""output_var"":{""varName"":""Profit""}}"</definedName>
    <definedName name="xlm_pdnc_1" localSheetId="1" hidden="1">"'{""input_cols"":[{""varName"":""Income""},{""varName"":""PSH""}],""cat_cols"":[],""output_var"":{""varName"":""Profit""}}"</definedName>
    <definedName name="xlm_pdnc_1" localSheetId="2" hidden="1">"'{""input_cols"":[{""varName"":""Income""},{""varName"":""PSH""}],""cat_cols"":[],""output_var"":{""varName"":""Profit""}}"</definedName>
    <definedName name="xlm_pdnc_1" localSheetId="3" hidden="1">"'{""input_cols"":[{""varName"":""Income""},{""varName"":""PSH""}],""cat_cols"":[],""output_var"":{""varName"":""Profit""}}"</definedName>
    <definedName name="xlm_pdnc_1" localSheetId="4" hidden="1">"'{""input_cols"":[{""varName"":""Income""},{""varName"":""PSH""}],""cat_cols"":[],""output_var"":{""varName"":""Profit""}}"</definedName>
  </definedNames>
  <calcPr calcId="191029" concurrentCalc="0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19" l="1"/>
  <c r="B21" i="122"/>
  <c r="D2" i="122"/>
  <c r="E3" i="122"/>
  <c r="E4" i="122"/>
  <c r="E5" i="122"/>
  <c r="E6" i="122"/>
  <c r="E7" i="122"/>
  <c r="E8" i="122"/>
  <c r="E9" i="122"/>
  <c r="E10" i="122"/>
  <c r="E11" i="122"/>
  <c r="E12" i="122"/>
  <c r="E13" i="122"/>
  <c r="E14" i="122"/>
  <c r="E15" i="122"/>
  <c r="E16" i="122"/>
  <c r="E17" i="122"/>
  <c r="E18" i="122"/>
  <c r="E2" i="122"/>
  <c r="D3" i="122"/>
  <c r="D4" i="122"/>
  <c r="D5" i="122"/>
  <c r="D6" i="122"/>
  <c r="D7" i="122"/>
  <c r="D8" i="122"/>
  <c r="D9" i="122"/>
  <c r="D10" i="122"/>
  <c r="D11" i="122"/>
  <c r="D12" i="122"/>
  <c r="D13" i="122"/>
  <c r="D14" i="122"/>
  <c r="D15" i="122"/>
  <c r="D16" i="122"/>
  <c r="D17" i="122"/>
  <c r="D18" i="122"/>
  <c r="B23" i="122"/>
  <c r="B22" i="122"/>
  <c r="B20" i="122"/>
  <c r="E3" i="121"/>
  <c r="E4" i="121"/>
  <c r="E5" i="121"/>
  <c r="E6" i="121"/>
  <c r="E7" i="121"/>
  <c r="E8" i="121"/>
  <c r="E9" i="121"/>
  <c r="E10" i="121"/>
  <c r="E11" i="121"/>
  <c r="E12" i="121"/>
  <c r="E13" i="121"/>
  <c r="E14" i="121"/>
  <c r="E15" i="121"/>
  <c r="E16" i="121"/>
  <c r="E17" i="121"/>
  <c r="E18" i="121"/>
  <c r="E2" i="121"/>
  <c r="C21" i="120"/>
  <c r="C20" i="120"/>
  <c r="D3" i="121"/>
  <c r="D4" i="121"/>
  <c r="D5" i="121"/>
  <c r="D6" i="121"/>
  <c r="D7" i="121"/>
  <c r="D8" i="121"/>
  <c r="D9" i="121"/>
  <c r="D10" i="121"/>
  <c r="D11" i="121"/>
  <c r="D12" i="121"/>
  <c r="D13" i="121"/>
  <c r="D14" i="121"/>
  <c r="D15" i="121"/>
  <c r="D16" i="121"/>
  <c r="D17" i="121"/>
  <c r="D18" i="121"/>
  <c r="D2" i="121"/>
  <c r="B23" i="121"/>
  <c r="B22" i="121"/>
  <c r="B21" i="121"/>
  <c r="B20" i="121"/>
  <c r="H17" i="120"/>
  <c r="H16" i="120"/>
  <c r="H15" i="120"/>
  <c r="H14" i="120"/>
  <c r="H13" i="120"/>
  <c r="H12" i="120"/>
  <c r="H11" i="120"/>
  <c r="H10" i="120"/>
  <c r="H9" i="120"/>
  <c r="H8" i="120"/>
  <c r="H7" i="120"/>
  <c r="H6" i="120"/>
  <c r="H5" i="120"/>
  <c r="H4" i="120"/>
  <c r="H3" i="120"/>
  <c r="H2" i="120"/>
  <c r="H17" i="119"/>
  <c r="H16" i="119"/>
  <c r="H15" i="119"/>
  <c r="H14" i="119"/>
  <c r="H13" i="119"/>
  <c r="H12" i="119"/>
  <c r="H11" i="119"/>
  <c r="H10" i="119"/>
  <c r="H9" i="119"/>
  <c r="H8" i="119"/>
  <c r="H7" i="119"/>
  <c r="H6" i="119"/>
  <c r="H5" i="119"/>
  <c r="H4" i="119"/>
  <c r="H3" i="119"/>
  <c r="H2" i="119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" i="1"/>
</calcChain>
</file>

<file path=xl/sharedStrings.xml><?xml version="1.0" encoding="utf-8"?>
<sst xmlns="http://schemas.openxmlformats.org/spreadsheetml/2006/main" count="178" uniqueCount="33">
  <si>
    <t>Yes</t>
  </si>
  <si>
    <t>No</t>
  </si>
  <si>
    <t>New Lead 2</t>
  </si>
  <si>
    <t>New Lead 1</t>
  </si>
  <si>
    <t>New Lead 3</t>
  </si>
  <si>
    <t>New Lead 4</t>
  </si>
  <si>
    <t>New Lead 5</t>
  </si>
  <si>
    <t>Household</t>
  </si>
  <si>
    <t>Income</t>
  </si>
  <si>
    <t>PSH</t>
  </si>
  <si>
    <t>Install?</t>
  </si>
  <si>
    <t>Bid</t>
  </si>
  <si>
    <t>Installation</t>
  </si>
  <si>
    <t>Revenue</t>
  </si>
  <si>
    <t>Profit</t>
  </si>
  <si>
    <t>Medium</t>
  </si>
  <si>
    <t>High</t>
  </si>
  <si>
    <t>Low</t>
  </si>
  <si>
    <t>Max Income</t>
  </si>
  <si>
    <t>Min Income</t>
  </si>
  <si>
    <t>Max PSH</t>
  </si>
  <si>
    <t>Min PSH</t>
  </si>
  <si>
    <t>Std Income</t>
  </si>
  <si>
    <t>Std PSH</t>
  </si>
  <si>
    <t>Norm Inc</t>
  </si>
  <si>
    <t>Norm PSH</t>
  </si>
  <si>
    <t>Nearest Neighbor 1</t>
  </si>
  <si>
    <t>Nearest Neighbor 16</t>
  </si>
  <si>
    <t>Mean Income</t>
  </si>
  <si>
    <t>Std Dev Income</t>
  </si>
  <si>
    <t>Mean PSH</t>
  </si>
  <si>
    <t>Std Dev PSH</t>
  </si>
  <si>
    <t>Predicted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</si>
</sst>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165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9740136984661422E-2"/>
          <c:y val="9.4920025591810633E-2"/>
          <c:w val="0.9363670615365639"/>
          <c:h val="0.845711406995430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'Evergreen Solar'!$C$1</c:f>
              <c:strCache>
                <c:ptCount val="1"/>
                <c:pt idx="0">
                  <c:v>PSH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0">
                <a:solidFill>
                  <a:schemeClr val="accent1"/>
                </a:solidFill>
              </a:ln>
              <a:effectLst/>
            </c:spPr>
          </c:marker>
          <c:xVal>
            <c:numRef>
              <c:f>'Evergreen Solar'!$B$2:$B$17</c:f>
              <c:numCache>
                <c:formatCode>General</c:formatCode>
                <c:ptCount val="16"/>
                <c:pt idx="0">
                  <c:v>114</c:v>
                </c:pt>
                <c:pt idx="1">
                  <c:v>98</c:v>
                </c:pt>
                <c:pt idx="2">
                  <c:v>130</c:v>
                </c:pt>
                <c:pt idx="3">
                  <c:v>198</c:v>
                </c:pt>
                <c:pt idx="4">
                  <c:v>124</c:v>
                </c:pt>
                <c:pt idx="5">
                  <c:v>175</c:v>
                </c:pt>
                <c:pt idx="6">
                  <c:v>80</c:v>
                </c:pt>
                <c:pt idx="7">
                  <c:v>224</c:v>
                </c:pt>
                <c:pt idx="8">
                  <c:v>58</c:v>
                </c:pt>
                <c:pt idx="9">
                  <c:v>188</c:v>
                </c:pt>
                <c:pt idx="10">
                  <c:v>38</c:v>
                </c:pt>
                <c:pt idx="11">
                  <c:v>215</c:v>
                </c:pt>
                <c:pt idx="12">
                  <c:v>154</c:v>
                </c:pt>
                <c:pt idx="13">
                  <c:v>45</c:v>
                </c:pt>
                <c:pt idx="14">
                  <c:v>212</c:v>
                </c:pt>
                <c:pt idx="15">
                  <c:v>108</c:v>
                </c:pt>
              </c:numCache>
            </c:numRef>
          </c:xVal>
          <c:yVal>
            <c:numRef>
              <c:f>'Evergreen Solar'!$C$2:$C$17</c:f>
              <c:numCache>
                <c:formatCode>General</c:formatCode>
                <c:ptCount val="16"/>
                <c:pt idx="0">
                  <c:v>4.5</c:v>
                </c:pt>
                <c:pt idx="1">
                  <c:v>6.4</c:v>
                </c:pt>
                <c:pt idx="2">
                  <c:v>2.9</c:v>
                </c:pt>
                <c:pt idx="3">
                  <c:v>1.6</c:v>
                </c:pt>
                <c:pt idx="4">
                  <c:v>3.4</c:v>
                </c:pt>
                <c:pt idx="5">
                  <c:v>4.5999999999999996</c:v>
                </c:pt>
                <c:pt idx="6">
                  <c:v>4.2</c:v>
                </c:pt>
                <c:pt idx="7">
                  <c:v>2.2999999999999998</c:v>
                </c:pt>
                <c:pt idx="8">
                  <c:v>5.3</c:v>
                </c:pt>
                <c:pt idx="9" formatCode="0.0">
                  <c:v>4</c:v>
                </c:pt>
                <c:pt idx="10">
                  <c:v>4.0999999999999996</c:v>
                </c:pt>
                <c:pt idx="11">
                  <c:v>3.6</c:v>
                </c:pt>
                <c:pt idx="12">
                  <c:v>5.2</c:v>
                </c:pt>
                <c:pt idx="13">
                  <c:v>2.7</c:v>
                </c:pt>
                <c:pt idx="14">
                  <c:v>5.4</c:v>
                </c:pt>
                <c:pt idx="15">
                  <c:v>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E1-4D47-BEBE-EA59BE5B2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3501872"/>
        <c:axId val="165411568"/>
      </c:scatterChart>
      <c:valAx>
        <c:axId val="101350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411568"/>
        <c:crosses val="autoZero"/>
        <c:crossBetween val="midCat"/>
      </c:valAx>
      <c:valAx>
        <c:axId val="16541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501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'Evergreen Solar (2)'!$C$1</c:f>
              <c:strCache>
                <c:ptCount val="1"/>
                <c:pt idx="0">
                  <c:v>PSH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0">
                <a:solidFill>
                  <a:schemeClr val="accent1"/>
                </a:solidFill>
              </a:ln>
              <a:effectLst/>
            </c:spPr>
          </c:marker>
          <c:dPt>
            <c:idx val="15"/>
            <c:marker>
              <c:symbol val="circle"/>
              <c:size val="5"/>
              <c:spPr>
                <a:solidFill>
                  <a:srgbClr val="00B050"/>
                </a:solidFill>
                <a:ln w="6350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E9-4482-B85D-3CB3B3D7DA2E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rgbClr val="FFC000"/>
                </a:solidFill>
                <a:ln w="63500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E9-4482-B85D-3CB3B3D7DA2E}"/>
              </c:ext>
            </c:extLst>
          </c:dPt>
          <c:xVal>
            <c:numRef>
              <c:f>'Evergreen Solar (2)'!$B$2:$B$18</c:f>
              <c:numCache>
                <c:formatCode>General</c:formatCode>
                <c:ptCount val="17"/>
                <c:pt idx="0">
                  <c:v>114</c:v>
                </c:pt>
                <c:pt idx="1">
                  <c:v>98</c:v>
                </c:pt>
                <c:pt idx="2">
                  <c:v>130</c:v>
                </c:pt>
                <c:pt idx="3">
                  <c:v>198</c:v>
                </c:pt>
                <c:pt idx="4">
                  <c:v>124</c:v>
                </c:pt>
                <c:pt idx="5">
                  <c:v>175</c:v>
                </c:pt>
                <c:pt idx="6">
                  <c:v>80</c:v>
                </c:pt>
                <c:pt idx="7">
                  <c:v>224</c:v>
                </c:pt>
                <c:pt idx="8">
                  <c:v>58</c:v>
                </c:pt>
                <c:pt idx="9">
                  <c:v>188</c:v>
                </c:pt>
                <c:pt idx="10">
                  <c:v>38</c:v>
                </c:pt>
                <c:pt idx="11">
                  <c:v>215</c:v>
                </c:pt>
                <c:pt idx="12">
                  <c:v>154</c:v>
                </c:pt>
                <c:pt idx="13">
                  <c:v>45</c:v>
                </c:pt>
                <c:pt idx="14">
                  <c:v>212</c:v>
                </c:pt>
                <c:pt idx="15">
                  <c:v>108</c:v>
                </c:pt>
                <c:pt idx="16">
                  <c:v>115</c:v>
                </c:pt>
              </c:numCache>
            </c:numRef>
          </c:xVal>
          <c:yVal>
            <c:numRef>
              <c:f>'Evergreen Solar (2)'!$C$2:$C$18</c:f>
              <c:numCache>
                <c:formatCode>General</c:formatCode>
                <c:ptCount val="17"/>
                <c:pt idx="0">
                  <c:v>4.5</c:v>
                </c:pt>
                <c:pt idx="1">
                  <c:v>6.4</c:v>
                </c:pt>
                <c:pt idx="2">
                  <c:v>2.9</c:v>
                </c:pt>
                <c:pt idx="3">
                  <c:v>1.6</c:v>
                </c:pt>
                <c:pt idx="4">
                  <c:v>3.4</c:v>
                </c:pt>
                <c:pt idx="5">
                  <c:v>4.5999999999999996</c:v>
                </c:pt>
                <c:pt idx="6">
                  <c:v>4.2</c:v>
                </c:pt>
                <c:pt idx="7">
                  <c:v>2.2999999999999998</c:v>
                </c:pt>
                <c:pt idx="8">
                  <c:v>5.3</c:v>
                </c:pt>
                <c:pt idx="9" formatCode="0.0">
                  <c:v>4</c:v>
                </c:pt>
                <c:pt idx="10">
                  <c:v>4.0999999999999996</c:v>
                </c:pt>
                <c:pt idx="11">
                  <c:v>3.6</c:v>
                </c:pt>
                <c:pt idx="12">
                  <c:v>5.2</c:v>
                </c:pt>
                <c:pt idx="13">
                  <c:v>2.7</c:v>
                </c:pt>
                <c:pt idx="14">
                  <c:v>5.4</c:v>
                </c:pt>
                <c:pt idx="15">
                  <c:v>2.8</c:v>
                </c:pt>
                <c:pt idx="16" formatCode="0.0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E9-4482-B85D-3CB3B3D7D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3501872"/>
        <c:axId val="165411568"/>
      </c:scatterChart>
      <c:valAx>
        <c:axId val="101350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411568"/>
        <c:crosses val="autoZero"/>
        <c:crossBetween val="midCat"/>
      </c:valAx>
      <c:valAx>
        <c:axId val="16541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501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883536860902226E-2"/>
          <c:y val="0.10986301369863015"/>
          <c:w val="0.88800378700377935"/>
          <c:h val="0.81647407087812651"/>
        </c:manualLayout>
      </c:layout>
      <c:scatterChart>
        <c:scatterStyle val="lineMarker"/>
        <c:varyColors val="0"/>
        <c:ser>
          <c:idx val="0"/>
          <c:order val="0"/>
          <c:tx>
            <c:strRef>
              <c:f>'Evergreen Solar (Normalized)'!$E$1</c:f>
              <c:strCache>
                <c:ptCount val="1"/>
                <c:pt idx="0">
                  <c:v>Norm PSH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0">
                <a:solidFill>
                  <a:schemeClr val="accent1"/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solidFill>
                  <a:srgbClr val="FF0000"/>
                </a:solidFill>
                <a:ln w="635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AF-4C03-9F74-1EBC2824C2F2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FF0000"/>
                </a:solidFill>
                <a:ln w="635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AF-4C03-9F74-1EBC2824C2F2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chemeClr val="accent1"/>
                </a:solidFill>
                <a:ln w="6350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AF-4C03-9F74-1EBC2824C2F2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chemeClr val="accent1"/>
                </a:solidFill>
                <a:ln w="63500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4AF-4C03-9F74-1EBC2824C2F2}"/>
              </c:ext>
            </c:extLst>
          </c:dPt>
          <c:xVal>
            <c:numRef>
              <c:f>'Evergreen Solar (Normalized)'!$D$2:$D$18</c:f>
              <c:numCache>
                <c:formatCode>0.000</c:formatCode>
                <c:ptCount val="17"/>
                <c:pt idx="0">
                  <c:v>0.40860215053763443</c:v>
                </c:pt>
                <c:pt idx="1">
                  <c:v>0.32258064516129031</c:v>
                </c:pt>
                <c:pt idx="2">
                  <c:v>0.4946236559139785</c:v>
                </c:pt>
                <c:pt idx="3">
                  <c:v>0.86021505376344087</c:v>
                </c:pt>
                <c:pt idx="4">
                  <c:v>0.46236559139784944</c:v>
                </c:pt>
                <c:pt idx="5">
                  <c:v>0.73655913978494625</c:v>
                </c:pt>
                <c:pt idx="6">
                  <c:v>0.22580645161290322</c:v>
                </c:pt>
                <c:pt idx="7">
                  <c:v>1</c:v>
                </c:pt>
                <c:pt idx="8">
                  <c:v>0.10752688172043011</c:v>
                </c:pt>
                <c:pt idx="9">
                  <c:v>0.80645161290322576</c:v>
                </c:pt>
                <c:pt idx="10">
                  <c:v>0</c:v>
                </c:pt>
                <c:pt idx="11">
                  <c:v>0.95161290322580649</c:v>
                </c:pt>
                <c:pt idx="12">
                  <c:v>0.62365591397849462</c:v>
                </c:pt>
                <c:pt idx="13">
                  <c:v>3.7634408602150539E-2</c:v>
                </c:pt>
                <c:pt idx="14">
                  <c:v>0.93548387096774188</c:v>
                </c:pt>
                <c:pt idx="15">
                  <c:v>0.37634408602150538</c:v>
                </c:pt>
                <c:pt idx="16">
                  <c:v>0.41397849462365593</c:v>
                </c:pt>
              </c:numCache>
            </c:numRef>
          </c:xVal>
          <c:yVal>
            <c:numRef>
              <c:f>'Evergreen Solar (Normalized)'!$E$2:$E$18</c:f>
              <c:numCache>
                <c:formatCode>0.000</c:formatCode>
                <c:ptCount val="17"/>
                <c:pt idx="0">
                  <c:v>0.60416666666666652</c:v>
                </c:pt>
                <c:pt idx="1">
                  <c:v>1</c:v>
                </c:pt>
                <c:pt idx="2">
                  <c:v>0.27083333333333326</c:v>
                </c:pt>
                <c:pt idx="3">
                  <c:v>0</c:v>
                </c:pt>
                <c:pt idx="4">
                  <c:v>0.37499999999999989</c:v>
                </c:pt>
                <c:pt idx="5">
                  <c:v>0.62499999999999978</c:v>
                </c:pt>
                <c:pt idx="6">
                  <c:v>0.54166666666666663</c:v>
                </c:pt>
                <c:pt idx="7">
                  <c:v>0.14583333333333326</c:v>
                </c:pt>
                <c:pt idx="8">
                  <c:v>0.77083333333333315</c:v>
                </c:pt>
                <c:pt idx="9">
                  <c:v>0.49999999999999989</c:v>
                </c:pt>
                <c:pt idx="10">
                  <c:v>0.52083333333333315</c:v>
                </c:pt>
                <c:pt idx="11">
                  <c:v>0.41666666666666663</c:v>
                </c:pt>
                <c:pt idx="12">
                  <c:v>0.74999999999999989</c:v>
                </c:pt>
                <c:pt idx="13">
                  <c:v>0.22916666666666666</c:v>
                </c:pt>
                <c:pt idx="14">
                  <c:v>0.79166666666666663</c:v>
                </c:pt>
                <c:pt idx="15">
                  <c:v>0.24999999999999992</c:v>
                </c:pt>
                <c:pt idx="16">
                  <c:v>0.29166666666666663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AF-4C03-9F74-1EBC2824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846496"/>
        <c:axId val="611846976"/>
      </c:scatterChart>
      <c:valAx>
        <c:axId val="61184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46976"/>
        <c:crosses val="autoZero"/>
        <c:crossBetween val="midCat"/>
      </c:valAx>
      <c:valAx>
        <c:axId val="61184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4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'Evergreen Solar (Standardized)'!$E$1</c:f>
              <c:strCache>
                <c:ptCount val="1"/>
                <c:pt idx="0">
                  <c:v>Std PSH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'Evergreen Solar (Standardized)'!$D$2:$D$18</c:f>
              <c:numCache>
                <c:formatCode>0.000</c:formatCode>
                <c:ptCount val="17"/>
                <c:pt idx="0">
                  <c:v>111.8305265556272</c:v>
                </c:pt>
                <c:pt idx="1">
                  <c:v>95.830526555627202</c:v>
                </c:pt>
                <c:pt idx="2">
                  <c:v>127.8305265556272</c:v>
                </c:pt>
                <c:pt idx="3">
                  <c:v>195.83052655562719</c:v>
                </c:pt>
                <c:pt idx="4">
                  <c:v>121.8305265556272</c:v>
                </c:pt>
                <c:pt idx="5">
                  <c:v>172.83052655562719</c:v>
                </c:pt>
                <c:pt idx="6">
                  <c:v>77.830526555627202</c:v>
                </c:pt>
                <c:pt idx="7">
                  <c:v>221.83052655562719</c:v>
                </c:pt>
                <c:pt idx="8">
                  <c:v>55.830526555627202</c:v>
                </c:pt>
                <c:pt idx="9">
                  <c:v>185.83052655562719</c:v>
                </c:pt>
                <c:pt idx="10">
                  <c:v>35.830526555627202</c:v>
                </c:pt>
                <c:pt idx="11">
                  <c:v>212.83052655562719</c:v>
                </c:pt>
                <c:pt idx="12">
                  <c:v>151.83052655562719</c:v>
                </c:pt>
                <c:pt idx="13">
                  <c:v>42.830526555627202</c:v>
                </c:pt>
                <c:pt idx="14">
                  <c:v>209.83052655562719</c:v>
                </c:pt>
                <c:pt idx="15">
                  <c:v>105.8305265556272</c:v>
                </c:pt>
                <c:pt idx="16">
                  <c:v>112.8305265556272</c:v>
                </c:pt>
              </c:numCache>
            </c:numRef>
          </c:xVal>
          <c:yVal>
            <c:numRef>
              <c:f>'Evergreen Solar (Standardized)'!$E$2:$E$18</c:f>
              <c:numCache>
                <c:formatCode>0.000</c:formatCode>
                <c:ptCount val="17"/>
                <c:pt idx="0">
                  <c:v>1.4474298265349104</c:v>
                </c:pt>
                <c:pt idx="1">
                  <c:v>3.3474298265349107</c:v>
                </c:pt>
                <c:pt idx="2">
                  <c:v>-0.15257017346508972</c:v>
                </c:pt>
                <c:pt idx="3">
                  <c:v>-1.4525701734650895</c:v>
                </c:pt>
                <c:pt idx="4">
                  <c:v>0.34742982653491028</c:v>
                </c:pt>
                <c:pt idx="5">
                  <c:v>1.54742982653491</c:v>
                </c:pt>
                <c:pt idx="6">
                  <c:v>1.1474298265349105</c:v>
                </c:pt>
                <c:pt idx="7">
                  <c:v>-0.75257017346508981</c:v>
                </c:pt>
                <c:pt idx="8">
                  <c:v>2.2474298265349102</c:v>
                </c:pt>
                <c:pt idx="9">
                  <c:v>0.94742982653491037</c:v>
                </c:pt>
                <c:pt idx="10">
                  <c:v>1.04742982653491</c:v>
                </c:pt>
                <c:pt idx="11">
                  <c:v>0.54742982653491046</c:v>
                </c:pt>
                <c:pt idx="12">
                  <c:v>2.1474298265349105</c:v>
                </c:pt>
                <c:pt idx="13">
                  <c:v>-0.35257017346508945</c:v>
                </c:pt>
                <c:pt idx="14">
                  <c:v>2.3474298265349107</c:v>
                </c:pt>
                <c:pt idx="15">
                  <c:v>-0.25257017346508981</c:v>
                </c:pt>
                <c:pt idx="16">
                  <c:v>-5.2570173465089631E-2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F5-4707-B8BB-9D9B7BC5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846496"/>
        <c:axId val="611846976"/>
      </c:scatterChart>
      <c:valAx>
        <c:axId val="61184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46976"/>
        <c:crosses val="autoZero"/>
        <c:crossBetween val="midCat"/>
      </c:valAx>
      <c:valAx>
        <c:axId val="61184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4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80961</xdr:colOff>
      <xdr:row>1</xdr:row>
      <xdr:rowOff>66675</xdr:rowOff>
    </xdr:from>
    <xdr:to>
      <xdr:col>16</xdr:col>
      <xdr:colOff>819149</xdr:colOff>
      <xdr:row>26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4DAF81-96A9-50E8-3B9D-019FF2AA9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80961</xdr:colOff>
      <xdr:row>1</xdr:row>
      <xdr:rowOff>66675</xdr:rowOff>
    </xdr:from>
    <xdr:to>
      <xdr:col>16</xdr:col>
      <xdr:colOff>819149</xdr:colOff>
      <xdr:row>27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B1E46D-DD8C-463B-B2A0-2F6B5BF73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1</xdr:row>
      <xdr:rowOff>38100</xdr:rowOff>
    </xdr:from>
    <xdr:to>
      <xdr:col>14</xdr:col>
      <xdr:colOff>390525</xdr:colOff>
      <xdr:row>26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A4955-6174-D30A-95C6-F4A83EAB9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371474</xdr:colOff>
      <xdr:row>0</xdr:row>
      <xdr:rowOff>152400</xdr:rowOff>
    </xdr:from>
    <xdr:to>
      <xdr:col>17</xdr:col>
      <xdr:colOff>485775</xdr:colOff>
      <xdr:row>26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BDF645-BA8E-42BA-8FCC-BFAC9A226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8C5F252-BC8C-2C41-895A-2F0780E8906A}">
  <we:reference id="wa200000018" version="19.0.0.1" store="en-001" storeType="OMEX"/>
  <we:alternateReferences>
    <we:reference id="wa200000018" version="19.0.0.1" store="wa200000018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PsiLock</we:customFunctionIds>
        <we:customFunctionIds>PsiName</we:customFunctionIds>
        <we:customFunctionIds>PsiShift</we:customFunctionIds>
        <we:customFunctionIds>PsiTruncate</we:customFunctionIds>
        <we:customFunctionIds>PsiSeed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PsiSlurp</we:customFunctionIds>
        <we:customFunctionIds>PsiSip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PsiMax</we:customFunctionIds>
        <we:customFunctionIds>PsiMin</we:customFunctionIds>
        <we:customFunctionIds>PsiMode</we:customFunctionIds>
        <we:customFunctionIds>PsiPercentile</we:customFunctionIds>
        <we:customFunctionIds>PsiRange</we:customFunctionIds>
        <we:customFunctionIds>PsiSkewness</we:customFunctionIds>
        <we:customFunctionIds>PsiStdDev</we:customFunctionIds>
        <we:customFunctionIds>PsiTarget</we:customFunctionIds>
        <we:customFunctionIds>PsiVariance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PsiSemiDev</we:customFunctionIds>
        <we:customFunctionIds>PsiSemiVar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PsiDim</we:customFunctionIds>
        <we:customFunctionIds>PsiCube</we:customFunctionIds>
        <we:customFunctionIds>PsiReduce</we:customFunctionIds>
        <we:customFunctionIds>PsiOptStatus</we:customFunctionIds>
        <we:customFunctionIds>PsiPivotCube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A811C3BD-77F0-2F41-81E6-17E395C9D9F4}">
  <we:reference id="wa200000019" version="20.5.0.0" store="en-001" storeType="OMEX"/>
  <we:alternateReferences>
    <we:reference id="wa200000019" version="20.5.0.0" store="en-00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2A0B-B368-9241-8D7D-F4C3C820F3F5}">
  <dimension ref="A1:H27"/>
  <sheetViews>
    <sheetView zoomScaleNormal="100" workbookViewId="0">
      <selection activeCell="D17" sqref="D17"/>
    </sheetView>
  </sheetViews>
  <sheetFormatPr baseColWidth="10" defaultColWidth="11" defaultRowHeight="16" x14ac:dyDescent="0.2"/>
  <cols>
    <col min="1" max="9" width="10.83203125" customWidth="1"/>
  </cols>
  <sheetData>
    <row r="1" spans="1:8" ht="17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</row>
    <row r="2" spans="1:8" x14ac:dyDescent="0.2">
      <c r="A2" s="1">
        <v>1</v>
      </c>
      <c r="B2" s="1">
        <v>114</v>
      </c>
      <c r="C2" s="1">
        <v>4.5</v>
      </c>
      <c r="D2" s="1" t="s">
        <v>0</v>
      </c>
      <c r="E2" s="1">
        <v>0.62</v>
      </c>
      <c r="F2" s="1">
        <v>15.46</v>
      </c>
      <c r="G2" s="3">
        <v>21.9</v>
      </c>
      <c r="H2" s="1">
        <f>G2-F2-E2</f>
        <v>5.8199999999999976</v>
      </c>
    </row>
    <row r="3" spans="1:8" x14ac:dyDescent="0.2">
      <c r="A3" s="1">
        <v>2</v>
      </c>
      <c r="B3" s="1">
        <v>98</v>
      </c>
      <c r="C3" s="1">
        <v>6.4</v>
      </c>
      <c r="D3" s="1" t="s">
        <v>0</v>
      </c>
      <c r="E3" s="1">
        <v>0.73</v>
      </c>
      <c r="F3" s="1">
        <v>10.64</v>
      </c>
      <c r="G3" s="1">
        <v>19.84</v>
      </c>
      <c r="H3" s="1">
        <f t="shared" ref="H3:H17" si="0">G3-F3-E3</f>
        <v>8.4699999999999989</v>
      </c>
    </row>
    <row r="4" spans="1:8" x14ac:dyDescent="0.2">
      <c r="A4" s="1">
        <v>3</v>
      </c>
      <c r="B4" s="1">
        <v>130</v>
      </c>
      <c r="C4" s="1">
        <v>2.9</v>
      </c>
      <c r="D4" s="1" t="s">
        <v>1</v>
      </c>
      <c r="E4" s="1">
        <v>0.65</v>
      </c>
      <c r="F4" s="1">
        <v>0</v>
      </c>
      <c r="G4" s="1">
        <v>0</v>
      </c>
      <c r="H4" s="1">
        <f t="shared" si="0"/>
        <v>-0.65</v>
      </c>
    </row>
    <row r="5" spans="1:8" x14ac:dyDescent="0.2">
      <c r="A5" s="1">
        <v>4</v>
      </c>
      <c r="B5" s="1">
        <v>198</v>
      </c>
      <c r="C5" s="1">
        <v>1.6</v>
      </c>
      <c r="D5" s="1" t="s">
        <v>1</v>
      </c>
      <c r="E5" s="1">
        <v>0.54</v>
      </c>
      <c r="F5" s="1">
        <v>0</v>
      </c>
      <c r="G5" s="1">
        <v>0</v>
      </c>
      <c r="H5" s="1">
        <f t="shared" si="0"/>
        <v>-0.54</v>
      </c>
    </row>
    <row r="6" spans="1:8" x14ac:dyDescent="0.2">
      <c r="A6" s="1">
        <v>5</v>
      </c>
      <c r="B6" s="1">
        <v>124</v>
      </c>
      <c r="C6" s="1">
        <v>3.4</v>
      </c>
      <c r="D6" s="1" t="s">
        <v>1</v>
      </c>
      <c r="E6" s="1">
        <v>0.42</v>
      </c>
      <c r="F6" s="1">
        <v>0</v>
      </c>
      <c r="G6" s="1">
        <v>0</v>
      </c>
      <c r="H6" s="1">
        <f t="shared" si="0"/>
        <v>-0.42</v>
      </c>
    </row>
    <row r="7" spans="1:8" x14ac:dyDescent="0.2">
      <c r="A7" s="1">
        <v>6</v>
      </c>
      <c r="B7" s="1">
        <v>175</v>
      </c>
      <c r="C7" s="1">
        <v>4.5999999999999996</v>
      </c>
      <c r="D7" s="1" t="s">
        <v>0</v>
      </c>
      <c r="E7" s="1">
        <v>0.75</v>
      </c>
      <c r="F7" s="1">
        <v>17.53</v>
      </c>
      <c r="G7" s="1">
        <v>27.89</v>
      </c>
      <c r="H7" s="1">
        <f t="shared" si="0"/>
        <v>9.61</v>
      </c>
    </row>
    <row r="8" spans="1:8" x14ac:dyDescent="0.2">
      <c r="A8" s="1">
        <v>7</v>
      </c>
      <c r="B8" s="1">
        <v>80</v>
      </c>
      <c r="C8" s="1">
        <v>4.2</v>
      </c>
      <c r="D8" s="1" t="s">
        <v>1</v>
      </c>
      <c r="E8" s="1">
        <v>0.45</v>
      </c>
      <c r="F8" s="1">
        <v>0</v>
      </c>
      <c r="G8" s="1">
        <v>0</v>
      </c>
      <c r="H8" s="1">
        <f t="shared" si="0"/>
        <v>-0.45</v>
      </c>
    </row>
    <row r="9" spans="1:8" x14ac:dyDescent="0.2">
      <c r="A9" s="1">
        <v>8</v>
      </c>
      <c r="B9" s="1">
        <v>224</v>
      </c>
      <c r="C9" s="1">
        <v>2.2999999999999998</v>
      </c>
      <c r="D9" s="1" t="s">
        <v>0</v>
      </c>
      <c r="E9" s="1">
        <v>0.78</v>
      </c>
      <c r="F9" s="1">
        <v>20.92</v>
      </c>
      <c r="G9" s="1">
        <v>31.53</v>
      </c>
      <c r="H9" s="1">
        <f t="shared" si="0"/>
        <v>9.83</v>
      </c>
    </row>
    <row r="10" spans="1:8" x14ac:dyDescent="0.2">
      <c r="A10" s="1">
        <v>9</v>
      </c>
      <c r="B10" s="1">
        <v>58</v>
      </c>
      <c r="C10" s="1">
        <v>5.3</v>
      </c>
      <c r="D10" s="1" t="s">
        <v>1</v>
      </c>
      <c r="E10" s="1">
        <v>0.54</v>
      </c>
      <c r="F10" s="1">
        <v>0</v>
      </c>
      <c r="G10" s="1">
        <v>0</v>
      </c>
      <c r="H10" s="1">
        <f t="shared" si="0"/>
        <v>-0.54</v>
      </c>
    </row>
    <row r="11" spans="1:8" x14ac:dyDescent="0.2">
      <c r="A11" s="1">
        <v>10</v>
      </c>
      <c r="B11" s="1">
        <v>188</v>
      </c>
      <c r="C11" s="4">
        <v>4</v>
      </c>
      <c r="D11" s="1" t="s">
        <v>1</v>
      </c>
      <c r="E11" s="1">
        <v>0.67</v>
      </c>
      <c r="F11" s="1">
        <v>0</v>
      </c>
      <c r="G11" s="1">
        <v>0</v>
      </c>
      <c r="H11" s="1">
        <f t="shared" si="0"/>
        <v>-0.67</v>
      </c>
    </row>
    <row r="12" spans="1:8" x14ac:dyDescent="0.2">
      <c r="A12" s="1">
        <v>11</v>
      </c>
      <c r="B12" s="1">
        <v>38</v>
      </c>
      <c r="C12" s="1">
        <v>4.0999999999999996</v>
      </c>
      <c r="D12" s="1" t="s">
        <v>1</v>
      </c>
      <c r="E12" s="1">
        <v>0.53</v>
      </c>
      <c r="F12" s="1">
        <v>0</v>
      </c>
      <c r="G12" s="1">
        <v>0</v>
      </c>
      <c r="H12" s="1">
        <f t="shared" si="0"/>
        <v>-0.53</v>
      </c>
    </row>
    <row r="13" spans="1:8" x14ac:dyDescent="0.2">
      <c r="A13" s="1">
        <v>12</v>
      </c>
      <c r="B13" s="1">
        <v>215</v>
      </c>
      <c r="C13" s="1">
        <v>3.6</v>
      </c>
      <c r="D13" s="1" t="s">
        <v>0</v>
      </c>
      <c r="E13" s="1">
        <v>0.84</v>
      </c>
      <c r="F13" s="1">
        <v>33.49</v>
      </c>
      <c r="G13" s="1">
        <v>51.02</v>
      </c>
      <c r="H13" s="1">
        <f t="shared" si="0"/>
        <v>16.690000000000001</v>
      </c>
    </row>
    <row r="14" spans="1:8" x14ac:dyDescent="0.2">
      <c r="A14" s="1">
        <v>13</v>
      </c>
      <c r="B14" s="1">
        <v>154</v>
      </c>
      <c r="C14" s="1">
        <v>5.2</v>
      </c>
      <c r="D14" s="1" t="s">
        <v>0</v>
      </c>
      <c r="E14" s="1">
        <v>1.02</v>
      </c>
      <c r="F14" s="1">
        <v>19.27</v>
      </c>
      <c r="G14" s="3">
        <v>28.7</v>
      </c>
      <c r="H14" s="1">
        <f t="shared" si="0"/>
        <v>8.41</v>
      </c>
    </row>
    <row r="15" spans="1:8" x14ac:dyDescent="0.2">
      <c r="A15" s="1">
        <v>14</v>
      </c>
      <c r="B15" s="1">
        <v>45</v>
      </c>
      <c r="C15" s="1">
        <v>2.7</v>
      </c>
      <c r="D15" s="1" t="s">
        <v>1</v>
      </c>
      <c r="E15" s="1">
        <v>0.63</v>
      </c>
      <c r="F15" s="1">
        <v>0</v>
      </c>
      <c r="G15" s="1">
        <v>0</v>
      </c>
      <c r="H15" s="1">
        <f t="shared" si="0"/>
        <v>-0.63</v>
      </c>
    </row>
    <row r="16" spans="1:8" x14ac:dyDescent="0.2">
      <c r="A16" s="1">
        <v>15</v>
      </c>
      <c r="B16" s="1">
        <v>212</v>
      </c>
      <c r="C16" s="1">
        <v>5.4</v>
      </c>
      <c r="D16" s="1" t="s">
        <v>0</v>
      </c>
      <c r="E16" s="1">
        <v>0.95</v>
      </c>
      <c r="F16" s="1">
        <v>24.33</v>
      </c>
      <c r="G16" s="3">
        <v>39</v>
      </c>
      <c r="H16" s="1">
        <f t="shared" si="0"/>
        <v>13.720000000000002</v>
      </c>
    </row>
    <row r="17" spans="1:8" x14ac:dyDescent="0.2">
      <c r="A17" s="1">
        <v>16</v>
      </c>
      <c r="B17" s="1">
        <v>108</v>
      </c>
      <c r="C17" s="1">
        <v>2.8</v>
      </c>
      <c r="D17" s="1" t="s">
        <v>0</v>
      </c>
      <c r="E17" s="1">
        <v>0.82</v>
      </c>
      <c r="F17" s="1">
        <v>18.07</v>
      </c>
      <c r="G17" s="1">
        <v>27.57</v>
      </c>
      <c r="H17" s="1">
        <f t="shared" si="0"/>
        <v>8.68</v>
      </c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/>
      <c r="C21" s="1"/>
      <c r="D21" s="1"/>
    </row>
    <row r="22" spans="1:8" ht="17" x14ac:dyDescent="0.2">
      <c r="A22" s="2" t="s">
        <v>7</v>
      </c>
      <c r="B22" s="2" t="s">
        <v>8</v>
      </c>
      <c r="C22" s="2" t="s">
        <v>9</v>
      </c>
    </row>
    <row r="23" spans="1:8" x14ac:dyDescent="0.2">
      <c r="A23" s="1" t="s">
        <v>3</v>
      </c>
      <c r="B23" s="1">
        <v>115</v>
      </c>
      <c r="C23" s="4">
        <v>3</v>
      </c>
    </row>
    <row r="24" spans="1:8" x14ac:dyDescent="0.2">
      <c r="A24" s="1" t="s">
        <v>2</v>
      </c>
      <c r="B24" s="1">
        <v>186</v>
      </c>
      <c r="C24" s="1">
        <v>5.0999999999999996</v>
      </c>
    </row>
    <row r="25" spans="1:8" x14ac:dyDescent="0.2">
      <c r="A25" s="1" t="s">
        <v>4</v>
      </c>
      <c r="B25" s="1">
        <v>220</v>
      </c>
      <c r="C25" s="1">
        <v>3.8</v>
      </c>
    </row>
    <row r="26" spans="1:8" x14ac:dyDescent="0.2">
      <c r="A26" s="1" t="s">
        <v>5</v>
      </c>
      <c r="B26" s="1">
        <v>77</v>
      </c>
      <c r="C26" s="1">
        <v>5.9</v>
      </c>
    </row>
    <row r="27" spans="1:8" x14ac:dyDescent="0.2">
      <c r="A27" s="1" t="s">
        <v>6</v>
      </c>
      <c r="B27" s="1">
        <v>164</v>
      </c>
      <c r="C27" s="1">
        <v>3.6</v>
      </c>
    </row>
  </sheetData>
  <sortState xmlns:xlrd2="http://schemas.microsoft.com/office/spreadsheetml/2017/richdata2" ref="A2:D17">
    <sortCondition ref="A2:A17"/>
  </sortState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9C58-4051-4629-BEE8-2FBF98B8F708}">
  <dimension ref="A1:H28"/>
  <sheetViews>
    <sheetView zoomScaleNormal="100" workbookViewId="0">
      <selection activeCell="E21" sqref="E21"/>
    </sheetView>
  </sheetViews>
  <sheetFormatPr baseColWidth="10" defaultColWidth="11" defaultRowHeight="16" x14ac:dyDescent="0.2"/>
  <cols>
    <col min="1" max="9" width="10.83203125" customWidth="1"/>
  </cols>
  <sheetData>
    <row r="1" spans="1:8" ht="17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</row>
    <row r="2" spans="1:8" x14ac:dyDescent="0.2">
      <c r="A2" s="1">
        <v>1</v>
      </c>
      <c r="B2" s="1">
        <v>114</v>
      </c>
      <c r="C2" s="1">
        <v>4.5</v>
      </c>
      <c r="D2" s="1" t="s">
        <v>0</v>
      </c>
      <c r="E2" s="1">
        <v>0.62</v>
      </c>
      <c r="F2" s="1">
        <v>15.46</v>
      </c>
      <c r="G2" s="3">
        <v>21.9</v>
      </c>
      <c r="H2" s="1">
        <f>G2-F2-E2</f>
        <v>5.8199999999999976</v>
      </c>
    </row>
    <row r="3" spans="1:8" x14ac:dyDescent="0.2">
      <c r="A3" s="1">
        <v>2</v>
      </c>
      <c r="B3" s="1">
        <v>98</v>
      </c>
      <c r="C3" s="1">
        <v>6.4</v>
      </c>
      <c r="D3" s="1" t="s">
        <v>0</v>
      </c>
      <c r="E3" s="1">
        <v>0.73</v>
      </c>
      <c r="F3" s="1">
        <v>10.64</v>
      </c>
      <c r="G3" s="1">
        <v>19.84</v>
      </c>
      <c r="H3" s="1">
        <f t="shared" ref="H3:H17" si="0">G3-F3-E3</f>
        <v>8.4699999999999989</v>
      </c>
    </row>
    <row r="4" spans="1:8" x14ac:dyDescent="0.2">
      <c r="A4" s="1">
        <v>3</v>
      </c>
      <c r="B4" s="1">
        <v>130</v>
      </c>
      <c r="C4" s="1">
        <v>2.9</v>
      </c>
      <c r="D4" s="1" t="s">
        <v>1</v>
      </c>
      <c r="E4" s="1">
        <v>0.65</v>
      </c>
      <c r="F4" s="1">
        <v>0</v>
      </c>
      <c r="G4" s="1">
        <v>0</v>
      </c>
      <c r="H4" s="1">
        <f t="shared" si="0"/>
        <v>-0.65</v>
      </c>
    </row>
    <row r="5" spans="1:8" x14ac:dyDescent="0.2">
      <c r="A5" s="1">
        <v>4</v>
      </c>
      <c r="B5" s="1">
        <v>198</v>
      </c>
      <c r="C5" s="1">
        <v>1.6</v>
      </c>
      <c r="D5" s="1" t="s">
        <v>1</v>
      </c>
      <c r="E5" s="1">
        <v>0.54</v>
      </c>
      <c r="F5" s="1">
        <v>0</v>
      </c>
      <c r="G5" s="1">
        <v>0</v>
      </c>
      <c r="H5" s="1">
        <f t="shared" si="0"/>
        <v>-0.54</v>
      </c>
    </row>
    <row r="6" spans="1:8" x14ac:dyDescent="0.2">
      <c r="A6" s="1">
        <v>5</v>
      </c>
      <c r="B6" s="1">
        <v>124</v>
      </c>
      <c r="C6" s="1">
        <v>3.4</v>
      </c>
      <c r="D6" s="1" t="s">
        <v>1</v>
      </c>
      <c r="E6" s="1">
        <v>0.42</v>
      </c>
      <c r="F6" s="1">
        <v>0</v>
      </c>
      <c r="G6" s="1">
        <v>0</v>
      </c>
      <c r="H6" s="1">
        <f t="shared" si="0"/>
        <v>-0.42</v>
      </c>
    </row>
    <row r="7" spans="1:8" x14ac:dyDescent="0.2">
      <c r="A7" s="1">
        <v>6</v>
      </c>
      <c r="B7" s="1">
        <v>175</v>
      </c>
      <c r="C7" s="1">
        <v>4.5999999999999996</v>
      </c>
      <c r="D7" s="1" t="s">
        <v>0</v>
      </c>
      <c r="E7" s="1">
        <v>0.75</v>
      </c>
      <c r="F7" s="1">
        <v>17.53</v>
      </c>
      <c r="G7" s="1">
        <v>27.89</v>
      </c>
      <c r="H7" s="1">
        <f t="shared" si="0"/>
        <v>9.61</v>
      </c>
    </row>
    <row r="8" spans="1:8" x14ac:dyDescent="0.2">
      <c r="A8" s="1">
        <v>7</v>
      </c>
      <c r="B8" s="1">
        <v>80</v>
      </c>
      <c r="C8" s="1">
        <v>4.2</v>
      </c>
      <c r="D8" s="1" t="s">
        <v>1</v>
      </c>
      <c r="E8" s="1">
        <v>0.45</v>
      </c>
      <c r="F8" s="1">
        <v>0</v>
      </c>
      <c r="G8" s="1">
        <v>0</v>
      </c>
      <c r="H8" s="1">
        <f t="shared" si="0"/>
        <v>-0.45</v>
      </c>
    </row>
    <row r="9" spans="1:8" x14ac:dyDescent="0.2">
      <c r="A9" s="1">
        <v>8</v>
      </c>
      <c r="B9" s="1">
        <v>224</v>
      </c>
      <c r="C9" s="1">
        <v>2.2999999999999998</v>
      </c>
      <c r="D9" s="1" t="s">
        <v>0</v>
      </c>
      <c r="E9" s="1">
        <v>0.78</v>
      </c>
      <c r="F9" s="1">
        <v>20.92</v>
      </c>
      <c r="G9" s="1">
        <v>31.53</v>
      </c>
      <c r="H9" s="1">
        <f t="shared" si="0"/>
        <v>9.83</v>
      </c>
    </row>
    <row r="10" spans="1:8" x14ac:dyDescent="0.2">
      <c r="A10" s="1">
        <v>9</v>
      </c>
      <c r="B10" s="1">
        <v>58</v>
      </c>
      <c r="C10" s="1">
        <v>5.3</v>
      </c>
      <c r="D10" s="1" t="s">
        <v>1</v>
      </c>
      <c r="E10" s="1">
        <v>0.54</v>
      </c>
      <c r="F10" s="1">
        <v>0</v>
      </c>
      <c r="G10" s="1">
        <v>0</v>
      </c>
      <c r="H10" s="1">
        <f t="shared" si="0"/>
        <v>-0.54</v>
      </c>
    </row>
    <row r="11" spans="1:8" x14ac:dyDescent="0.2">
      <c r="A11" s="1">
        <v>10</v>
      </c>
      <c r="B11" s="1">
        <v>188</v>
      </c>
      <c r="C11" s="4">
        <v>4</v>
      </c>
      <c r="D11" s="1" t="s">
        <v>1</v>
      </c>
      <c r="E11" s="1">
        <v>0.67</v>
      </c>
      <c r="F11" s="1">
        <v>0</v>
      </c>
      <c r="G11" s="1">
        <v>0</v>
      </c>
      <c r="H11" s="1">
        <f t="shared" si="0"/>
        <v>-0.67</v>
      </c>
    </row>
    <row r="12" spans="1:8" x14ac:dyDescent="0.2">
      <c r="A12" s="1">
        <v>11</v>
      </c>
      <c r="B12" s="1">
        <v>38</v>
      </c>
      <c r="C12" s="1">
        <v>4.0999999999999996</v>
      </c>
      <c r="D12" s="1" t="s">
        <v>1</v>
      </c>
      <c r="E12" s="1">
        <v>0.53</v>
      </c>
      <c r="F12" s="1">
        <v>0</v>
      </c>
      <c r="G12" s="1">
        <v>0</v>
      </c>
      <c r="H12" s="1">
        <f t="shared" si="0"/>
        <v>-0.53</v>
      </c>
    </row>
    <row r="13" spans="1:8" x14ac:dyDescent="0.2">
      <c r="A13" s="1">
        <v>12</v>
      </c>
      <c r="B13" s="1">
        <v>215</v>
      </c>
      <c r="C13" s="1">
        <v>3.6</v>
      </c>
      <c r="D13" s="1" t="s">
        <v>0</v>
      </c>
      <c r="E13" s="1">
        <v>0.84</v>
      </c>
      <c r="F13" s="1">
        <v>33.49</v>
      </c>
      <c r="G13" s="1">
        <v>51.02</v>
      </c>
      <c r="H13" s="1">
        <f t="shared" si="0"/>
        <v>16.690000000000001</v>
      </c>
    </row>
    <row r="14" spans="1:8" x14ac:dyDescent="0.2">
      <c r="A14" s="1">
        <v>13</v>
      </c>
      <c r="B14" s="1">
        <v>154</v>
      </c>
      <c r="C14" s="1">
        <v>5.2</v>
      </c>
      <c r="D14" s="1" t="s">
        <v>0</v>
      </c>
      <c r="E14" s="1">
        <v>1.02</v>
      </c>
      <c r="F14" s="1">
        <v>19.27</v>
      </c>
      <c r="G14" s="3">
        <v>28.7</v>
      </c>
      <c r="H14" s="1">
        <f t="shared" si="0"/>
        <v>8.41</v>
      </c>
    </row>
    <row r="15" spans="1:8" x14ac:dyDescent="0.2">
      <c r="A15" s="1">
        <v>14</v>
      </c>
      <c r="B15" s="1">
        <v>45</v>
      </c>
      <c r="C15" s="1">
        <v>2.7</v>
      </c>
      <c r="D15" s="1" t="s">
        <v>1</v>
      </c>
      <c r="E15" s="1">
        <v>0.63</v>
      </c>
      <c r="F15" s="1">
        <v>0</v>
      </c>
      <c r="G15" s="1">
        <v>0</v>
      </c>
      <c r="H15" s="1">
        <f t="shared" si="0"/>
        <v>-0.63</v>
      </c>
    </row>
    <row r="16" spans="1:8" x14ac:dyDescent="0.2">
      <c r="A16" s="1">
        <v>15</v>
      </c>
      <c r="B16" s="1">
        <v>212</v>
      </c>
      <c r="C16" s="1">
        <v>5.4</v>
      </c>
      <c r="D16" s="1" t="s">
        <v>0</v>
      </c>
      <c r="E16" s="1">
        <v>0.95</v>
      </c>
      <c r="F16" s="1">
        <v>24.33</v>
      </c>
      <c r="G16" s="3">
        <v>39</v>
      </c>
      <c r="H16" s="1">
        <f t="shared" si="0"/>
        <v>13.720000000000002</v>
      </c>
    </row>
    <row r="17" spans="1:8" x14ac:dyDescent="0.2">
      <c r="A17" s="1">
        <v>16</v>
      </c>
      <c r="B17" s="1">
        <v>108</v>
      </c>
      <c r="C17" s="1">
        <v>2.8</v>
      </c>
      <c r="D17" s="1" t="s">
        <v>0</v>
      </c>
      <c r="E17" s="1">
        <v>0.82</v>
      </c>
      <c r="F17" s="1">
        <v>18.07</v>
      </c>
      <c r="G17" s="1">
        <v>27.57</v>
      </c>
      <c r="H17" s="1">
        <f t="shared" si="0"/>
        <v>8.68</v>
      </c>
    </row>
    <row r="18" spans="1:8" x14ac:dyDescent="0.2">
      <c r="A18" s="5" t="s">
        <v>3</v>
      </c>
      <c r="B18" s="5">
        <v>115</v>
      </c>
      <c r="C18" s="6">
        <v>3</v>
      </c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x14ac:dyDescent="0.2">
      <c r="A20" s="8" t="s">
        <v>27</v>
      </c>
      <c r="B20" s="1"/>
      <c r="C20" s="9">
        <f>SQRT((B24-B17)^2+(C24-C17)^2)</f>
        <v>7.0028565600046386</v>
      </c>
      <c r="D20" s="1"/>
      <c r="E20" s="1"/>
      <c r="F20" s="1"/>
      <c r="G20" s="1"/>
      <c r="H20" s="1"/>
    </row>
    <row r="21" spans="1:8" x14ac:dyDescent="0.2">
      <c r="A21" s="8" t="s">
        <v>26</v>
      </c>
      <c r="B21" s="1"/>
      <c r="C21" s="10">
        <f>SQRT((B18-B2)^2+(C2-C18)^2)</f>
        <v>1.8027756377319946</v>
      </c>
      <c r="D21" s="1"/>
      <c r="E21" s="1"/>
      <c r="F21" s="1"/>
      <c r="G21" s="1"/>
      <c r="H21" s="1"/>
    </row>
    <row r="22" spans="1:8" x14ac:dyDescent="0.2">
      <c r="A22" s="1"/>
      <c r="B22" s="1"/>
      <c r="C22" s="1"/>
      <c r="D22" s="1"/>
    </row>
    <row r="23" spans="1:8" ht="17" x14ac:dyDescent="0.2">
      <c r="A23" s="2" t="s">
        <v>7</v>
      </c>
      <c r="B23" s="2" t="s">
        <v>8</v>
      </c>
      <c r="C23" s="2" t="s">
        <v>9</v>
      </c>
    </row>
    <row r="24" spans="1:8" x14ac:dyDescent="0.2">
      <c r="A24" s="5" t="s">
        <v>3</v>
      </c>
      <c r="B24" s="5">
        <v>115</v>
      </c>
      <c r="C24" s="6">
        <v>3</v>
      </c>
    </row>
    <row r="25" spans="1:8" x14ac:dyDescent="0.2">
      <c r="A25" s="1" t="s">
        <v>2</v>
      </c>
      <c r="B25" s="1">
        <v>186</v>
      </c>
      <c r="C25" s="1">
        <v>5.0999999999999996</v>
      </c>
    </row>
    <row r="26" spans="1:8" x14ac:dyDescent="0.2">
      <c r="A26" s="1" t="s">
        <v>4</v>
      </c>
      <c r="B26" s="1">
        <v>220</v>
      </c>
      <c r="C26" s="1">
        <v>3.8</v>
      </c>
    </row>
    <row r="27" spans="1:8" x14ac:dyDescent="0.2">
      <c r="A27" s="1" t="s">
        <v>5</v>
      </c>
      <c r="B27" s="1">
        <v>77</v>
      </c>
      <c r="C27" s="1">
        <v>5.9</v>
      </c>
    </row>
    <row r="28" spans="1:8" x14ac:dyDescent="0.2">
      <c r="A28" s="1" t="s">
        <v>6</v>
      </c>
      <c r="B28" s="1">
        <v>164</v>
      </c>
      <c r="C28" s="1">
        <v>3.6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FECA-9AB5-4F6D-BE3C-A4E262E8B653}">
  <dimension ref="A1:E30"/>
  <sheetViews>
    <sheetView tabSelected="1" zoomScaleNormal="100" workbookViewId="0">
      <selection activeCell="P20" sqref="P20"/>
    </sheetView>
  </sheetViews>
  <sheetFormatPr baseColWidth="10" defaultColWidth="11" defaultRowHeight="16" x14ac:dyDescent="0.2"/>
  <cols>
    <col min="1" max="4" width="10.83203125" customWidth="1"/>
    <col min="5" max="5" width="11.33203125" bestFit="1" customWidth="1"/>
  </cols>
  <sheetData>
    <row r="1" spans="1:5" ht="17" x14ac:dyDescent="0.2">
      <c r="A1" s="2" t="s">
        <v>7</v>
      </c>
      <c r="B1" s="2" t="s">
        <v>8</v>
      </c>
      <c r="C1" s="2" t="s">
        <v>9</v>
      </c>
      <c r="D1" s="2" t="s">
        <v>24</v>
      </c>
      <c r="E1" s="2" t="s">
        <v>25</v>
      </c>
    </row>
    <row r="2" spans="1:5" x14ac:dyDescent="0.2">
      <c r="A2" s="1">
        <v>1</v>
      </c>
      <c r="B2" s="1">
        <v>114</v>
      </c>
      <c r="C2" s="1">
        <v>4.5</v>
      </c>
      <c r="D2" s="7">
        <f>(B2-$B$21)/($B$20-$B$21)</f>
        <v>0.40860215053763443</v>
      </c>
      <c r="E2" s="7">
        <f>(C2-$B$23)/($B$22-$B$23)</f>
        <v>0.60416666666666652</v>
      </c>
    </row>
    <row r="3" spans="1:5" x14ac:dyDescent="0.2">
      <c r="A3" s="1">
        <v>2</v>
      </c>
      <c r="B3" s="1">
        <v>98</v>
      </c>
      <c r="C3" s="1">
        <v>6.4</v>
      </c>
      <c r="D3" s="7">
        <f t="shared" ref="D3:D18" si="0">(B3-$B$21)/($B$20-$B$21)</f>
        <v>0.32258064516129031</v>
      </c>
      <c r="E3" s="7">
        <f t="shared" ref="E3:E18" si="1">(C3-$B$23)/($B$22-$B$23)</f>
        <v>1</v>
      </c>
    </row>
    <row r="4" spans="1:5" x14ac:dyDescent="0.2">
      <c r="A4" s="1">
        <v>3</v>
      </c>
      <c r="B4" s="1">
        <v>130</v>
      </c>
      <c r="C4" s="1">
        <v>2.9</v>
      </c>
      <c r="D4" s="7">
        <f t="shared" si="0"/>
        <v>0.4946236559139785</v>
      </c>
      <c r="E4" s="7">
        <f t="shared" si="1"/>
        <v>0.27083333333333326</v>
      </c>
    </row>
    <row r="5" spans="1:5" x14ac:dyDescent="0.2">
      <c r="A5" s="1">
        <v>4</v>
      </c>
      <c r="B5" s="1">
        <v>198</v>
      </c>
      <c r="C5" s="1">
        <v>1.6</v>
      </c>
      <c r="D5" s="7">
        <f t="shared" si="0"/>
        <v>0.86021505376344087</v>
      </c>
      <c r="E5" s="7">
        <f t="shared" si="1"/>
        <v>0</v>
      </c>
    </row>
    <row r="6" spans="1:5" x14ac:dyDescent="0.2">
      <c r="A6" s="1">
        <v>5</v>
      </c>
      <c r="B6" s="1">
        <v>124</v>
      </c>
      <c r="C6" s="1">
        <v>3.4</v>
      </c>
      <c r="D6" s="7">
        <f t="shared" si="0"/>
        <v>0.46236559139784944</v>
      </c>
      <c r="E6" s="7">
        <f t="shared" si="1"/>
        <v>0.37499999999999989</v>
      </c>
    </row>
    <row r="7" spans="1:5" x14ac:dyDescent="0.2">
      <c r="A7" s="1">
        <v>6</v>
      </c>
      <c r="B7" s="1">
        <v>175</v>
      </c>
      <c r="C7" s="1">
        <v>4.5999999999999996</v>
      </c>
      <c r="D7" s="7">
        <f t="shared" si="0"/>
        <v>0.73655913978494625</v>
      </c>
      <c r="E7" s="7">
        <f t="shared" si="1"/>
        <v>0.62499999999999978</v>
      </c>
    </row>
    <row r="8" spans="1:5" x14ac:dyDescent="0.2">
      <c r="A8" s="1">
        <v>7</v>
      </c>
      <c r="B8" s="1">
        <v>80</v>
      </c>
      <c r="C8" s="1">
        <v>4.2</v>
      </c>
      <c r="D8" s="7">
        <f t="shared" si="0"/>
        <v>0.22580645161290322</v>
      </c>
      <c r="E8" s="7">
        <f t="shared" si="1"/>
        <v>0.54166666666666663</v>
      </c>
    </row>
    <row r="9" spans="1:5" x14ac:dyDescent="0.2">
      <c r="A9" s="1">
        <v>8</v>
      </c>
      <c r="B9" s="1">
        <v>224</v>
      </c>
      <c r="C9" s="1">
        <v>2.2999999999999998</v>
      </c>
      <c r="D9" s="7">
        <f t="shared" si="0"/>
        <v>1</v>
      </c>
      <c r="E9" s="7">
        <f t="shared" si="1"/>
        <v>0.14583333333333326</v>
      </c>
    </row>
    <row r="10" spans="1:5" x14ac:dyDescent="0.2">
      <c r="A10" s="1">
        <v>9</v>
      </c>
      <c r="B10" s="1">
        <v>58</v>
      </c>
      <c r="C10" s="1">
        <v>5.3</v>
      </c>
      <c r="D10" s="7">
        <f t="shared" si="0"/>
        <v>0.10752688172043011</v>
      </c>
      <c r="E10" s="7">
        <f t="shared" si="1"/>
        <v>0.77083333333333315</v>
      </c>
    </row>
    <row r="11" spans="1:5" x14ac:dyDescent="0.2">
      <c r="A11" s="1">
        <v>10</v>
      </c>
      <c r="B11" s="1">
        <v>188</v>
      </c>
      <c r="C11" s="4">
        <v>4</v>
      </c>
      <c r="D11" s="7">
        <f t="shared" si="0"/>
        <v>0.80645161290322576</v>
      </c>
      <c r="E11" s="7">
        <f t="shared" si="1"/>
        <v>0.49999999999999989</v>
      </c>
    </row>
    <row r="12" spans="1:5" x14ac:dyDescent="0.2">
      <c r="A12" s="1">
        <v>11</v>
      </c>
      <c r="B12" s="1">
        <v>38</v>
      </c>
      <c r="C12" s="1">
        <v>4.0999999999999996</v>
      </c>
      <c r="D12" s="7">
        <f t="shared" si="0"/>
        <v>0</v>
      </c>
      <c r="E12" s="7">
        <f t="shared" si="1"/>
        <v>0.52083333333333315</v>
      </c>
    </row>
    <row r="13" spans="1:5" x14ac:dyDescent="0.2">
      <c r="A13" s="1">
        <v>12</v>
      </c>
      <c r="B13" s="1">
        <v>215</v>
      </c>
      <c r="C13" s="1">
        <v>3.6</v>
      </c>
      <c r="D13" s="7">
        <f t="shared" si="0"/>
        <v>0.95161290322580649</v>
      </c>
      <c r="E13" s="7">
        <f t="shared" si="1"/>
        <v>0.41666666666666663</v>
      </c>
    </row>
    <row r="14" spans="1:5" x14ac:dyDescent="0.2">
      <c r="A14" s="1">
        <v>13</v>
      </c>
      <c r="B14" s="1">
        <v>154</v>
      </c>
      <c r="C14" s="1">
        <v>5.2</v>
      </c>
      <c r="D14" s="7">
        <f t="shared" si="0"/>
        <v>0.62365591397849462</v>
      </c>
      <c r="E14" s="7">
        <f t="shared" si="1"/>
        <v>0.74999999999999989</v>
      </c>
    </row>
    <row r="15" spans="1:5" x14ac:dyDescent="0.2">
      <c r="A15" s="1">
        <v>14</v>
      </c>
      <c r="B15" s="1">
        <v>45</v>
      </c>
      <c r="C15" s="1">
        <v>2.7</v>
      </c>
      <c r="D15" s="7">
        <f t="shared" si="0"/>
        <v>3.7634408602150539E-2</v>
      </c>
      <c r="E15" s="7">
        <f t="shared" si="1"/>
        <v>0.22916666666666666</v>
      </c>
    </row>
    <row r="16" spans="1:5" x14ac:dyDescent="0.2">
      <c r="A16" s="1">
        <v>15</v>
      </c>
      <c r="B16" s="1">
        <v>212</v>
      </c>
      <c r="C16" s="1">
        <v>5.4</v>
      </c>
      <c r="D16" s="7">
        <f t="shared" si="0"/>
        <v>0.93548387096774188</v>
      </c>
      <c r="E16" s="7">
        <f t="shared" si="1"/>
        <v>0.79166666666666663</v>
      </c>
    </row>
    <row r="17" spans="1:5" x14ac:dyDescent="0.2">
      <c r="A17" s="1">
        <v>16</v>
      </c>
      <c r="B17" s="1">
        <v>108</v>
      </c>
      <c r="C17" s="1">
        <v>2.8</v>
      </c>
      <c r="D17" s="7">
        <f t="shared" si="0"/>
        <v>0.37634408602150538</v>
      </c>
      <c r="E17" s="7">
        <f t="shared" si="1"/>
        <v>0.24999999999999992</v>
      </c>
    </row>
    <row r="18" spans="1:5" x14ac:dyDescent="0.2">
      <c r="A18" s="5" t="s">
        <v>3</v>
      </c>
      <c r="B18" s="5">
        <v>115</v>
      </c>
      <c r="C18" s="6">
        <v>3</v>
      </c>
      <c r="D18" s="7">
        <f t="shared" si="0"/>
        <v>0.41397849462365593</v>
      </c>
      <c r="E18" s="7">
        <f t="shared" si="1"/>
        <v>0.29166666666666663</v>
      </c>
    </row>
    <row r="19" spans="1:5" x14ac:dyDescent="0.2">
      <c r="A19" s="1"/>
      <c r="B19" s="1"/>
      <c r="C19" s="1"/>
    </row>
    <row r="20" spans="1:5" x14ac:dyDescent="0.2">
      <c r="A20" s="1" t="s">
        <v>18</v>
      </c>
      <c r="B20" s="1">
        <f>MAX(B2:B18)</f>
        <v>224</v>
      </c>
      <c r="C20" s="1"/>
    </row>
    <row r="21" spans="1:5" x14ac:dyDescent="0.2">
      <c r="A21" s="1" t="s">
        <v>19</v>
      </c>
      <c r="B21" s="1">
        <f>MIN(B2:B18)</f>
        <v>38</v>
      </c>
      <c r="C21" s="1"/>
    </row>
    <row r="22" spans="1:5" x14ac:dyDescent="0.2">
      <c r="A22" s="1" t="s">
        <v>20</v>
      </c>
      <c r="B22" s="1">
        <f>MAX(C2:C18)</f>
        <v>6.4</v>
      </c>
      <c r="C22" s="1"/>
    </row>
    <row r="23" spans="1:5" x14ac:dyDescent="0.2">
      <c r="A23" s="1" t="s">
        <v>21</v>
      </c>
      <c r="B23" s="1">
        <f>MIN(C2:C18)</f>
        <v>1.6</v>
      </c>
      <c r="C23" s="1"/>
    </row>
    <row r="24" spans="1:5" x14ac:dyDescent="0.2">
      <c r="A24" s="1"/>
      <c r="B24" s="1"/>
      <c r="C24" s="1"/>
    </row>
    <row r="25" spans="1:5" ht="17" x14ac:dyDescent="0.2">
      <c r="A25" s="2" t="s">
        <v>7</v>
      </c>
      <c r="B25" s="2" t="s">
        <v>8</v>
      </c>
      <c r="C25" s="2" t="s">
        <v>9</v>
      </c>
    </row>
    <row r="26" spans="1:5" x14ac:dyDescent="0.2">
      <c r="A26" s="5" t="s">
        <v>3</v>
      </c>
      <c r="B26" s="5">
        <v>115</v>
      </c>
      <c r="C26" s="6">
        <v>3</v>
      </c>
    </row>
    <row r="27" spans="1:5" x14ac:dyDescent="0.2">
      <c r="A27" s="1" t="s">
        <v>2</v>
      </c>
      <c r="B27" s="1">
        <v>186</v>
      </c>
      <c r="C27" s="1">
        <v>5.0999999999999996</v>
      </c>
    </row>
    <row r="28" spans="1:5" x14ac:dyDescent="0.2">
      <c r="A28" s="1" t="s">
        <v>4</v>
      </c>
      <c r="B28" s="1">
        <v>220</v>
      </c>
      <c r="C28" s="1">
        <v>3.8</v>
      </c>
    </row>
    <row r="29" spans="1:5" x14ac:dyDescent="0.2">
      <c r="A29" s="1" t="s">
        <v>5</v>
      </c>
      <c r="B29" s="1">
        <v>77</v>
      </c>
      <c r="C29" s="1">
        <v>5.9</v>
      </c>
    </row>
    <row r="30" spans="1:5" x14ac:dyDescent="0.2">
      <c r="A30" s="1" t="s">
        <v>6</v>
      </c>
      <c r="B30" s="1">
        <v>164</v>
      </c>
      <c r="C30" s="1">
        <v>3.6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FC85-7146-46C2-9D55-B0E46B97D091}">
  <dimension ref="A1:E30"/>
  <sheetViews>
    <sheetView zoomScaleNormal="100" workbookViewId="0">
      <selection activeCell="E21" sqref="E21"/>
    </sheetView>
  </sheetViews>
  <sheetFormatPr baseColWidth="10" defaultColWidth="11" defaultRowHeight="16" x14ac:dyDescent="0.2"/>
  <cols>
    <col min="1" max="1" width="16.1640625" customWidth="1"/>
    <col min="2" max="4" width="10.83203125" customWidth="1"/>
    <col min="5" max="5" width="11.33203125" bestFit="1" customWidth="1"/>
  </cols>
  <sheetData>
    <row r="1" spans="1:5" ht="17" x14ac:dyDescent="0.2">
      <c r="A1" s="2" t="s">
        <v>7</v>
      </c>
      <c r="B1" s="2" t="s">
        <v>8</v>
      </c>
      <c r="C1" s="2" t="s">
        <v>9</v>
      </c>
      <c r="D1" s="2" t="s">
        <v>22</v>
      </c>
      <c r="E1" s="2" t="s">
        <v>23</v>
      </c>
    </row>
    <row r="2" spans="1:5" x14ac:dyDescent="0.2">
      <c r="A2" s="1">
        <v>1</v>
      </c>
      <c r="B2" s="1">
        <v>114</v>
      </c>
      <c r="C2" s="1">
        <v>4.5</v>
      </c>
      <c r="D2" s="7">
        <f>B2-$B$20/$B$21</f>
        <v>111.8305265556272</v>
      </c>
      <c r="E2" s="7">
        <f>C2-$B$22/$B$23</f>
        <v>1.4474298265349104</v>
      </c>
    </row>
    <row r="3" spans="1:5" x14ac:dyDescent="0.2">
      <c r="A3" s="1">
        <v>2</v>
      </c>
      <c r="B3" s="1">
        <v>98</v>
      </c>
      <c r="C3" s="1">
        <v>6.4</v>
      </c>
      <c r="D3" s="7">
        <f t="shared" ref="D3:D18" si="0">B3-$B$20/$B$21</f>
        <v>95.830526555627202</v>
      </c>
      <c r="E3" s="7">
        <f t="shared" ref="E3:E18" si="1">C3-$B$22/$B$23</f>
        <v>3.3474298265349107</v>
      </c>
    </row>
    <row r="4" spans="1:5" x14ac:dyDescent="0.2">
      <c r="A4" s="1">
        <v>3</v>
      </c>
      <c r="B4" s="1">
        <v>130</v>
      </c>
      <c r="C4" s="1">
        <v>2.9</v>
      </c>
      <c r="D4" s="7">
        <f t="shared" si="0"/>
        <v>127.8305265556272</v>
      </c>
      <c r="E4" s="7">
        <f t="shared" si="1"/>
        <v>-0.15257017346508972</v>
      </c>
    </row>
    <row r="5" spans="1:5" x14ac:dyDescent="0.2">
      <c r="A5" s="1">
        <v>4</v>
      </c>
      <c r="B5" s="1">
        <v>198</v>
      </c>
      <c r="C5" s="1">
        <v>1.6</v>
      </c>
      <c r="D5" s="7">
        <f t="shared" si="0"/>
        <v>195.83052655562719</v>
      </c>
      <c r="E5" s="7">
        <f t="shared" si="1"/>
        <v>-1.4525701734650895</v>
      </c>
    </row>
    <row r="6" spans="1:5" x14ac:dyDescent="0.2">
      <c r="A6" s="1">
        <v>5</v>
      </c>
      <c r="B6" s="1">
        <v>124</v>
      </c>
      <c r="C6" s="1">
        <v>3.4</v>
      </c>
      <c r="D6" s="7">
        <f t="shared" si="0"/>
        <v>121.8305265556272</v>
      </c>
      <c r="E6" s="7">
        <f t="shared" si="1"/>
        <v>0.34742982653491028</v>
      </c>
    </row>
    <row r="7" spans="1:5" x14ac:dyDescent="0.2">
      <c r="A7" s="1">
        <v>6</v>
      </c>
      <c r="B7" s="1">
        <v>175</v>
      </c>
      <c r="C7" s="1">
        <v>4.5999999999999996</v>
      </c>
      <c r="D7" s="7">
        <f t="shared" si="0"/>
        <v>172.83052655562719</v>
      </c>
      <c r="E7" s="7">
        <f t="shared" si="1"/>
        <v>1.54742982653491</v>
      </c>
    </row>
    <row r="8" spans="1:5" x14ac:dyDescent="0.2">
      <c r="A8" s="1">
        <v>7</v>
      </c>
      <c r="B8" s="1">
        <v>80</v>
      </c>
      <c r="C8" s="1">
        <v>4.2</v>
      </c>
      <c r="D8" s="7">
        <f t="shared" si="0"/>
        <v>77.830526555627202</v>
      </c>
      <c r="E8" s="7">
        <f t="shared" si="1"/>
        <v>1.1474298265349105</v>
      </c>
    </row>
    <row r="9" spans="1:5" x14ac:dyDescent="0.2">
      <c r="A9" s="1">
        <v>8</v>
      </c>
      <c r="B9" s="1">
        <v>224</v>
      </c>
      <c r="C9" s="1">
        <v>2.2999999999999998</v>
      </c>
      <c r="D9" s="7">
        <f t="shared" si="0"/>
        <v>221.83052655562719</v>
      </c>
      <c r="E9" s="7">
        <f t="shared" si="1"/>
        <v>-0.75257017346508981</v>
      </c>
    </row>
    <row r="10" spans="1:5" x14ac:dyDescent="0.2">
      <c r="A10" s="1">
        <v>9</v>
      </c>
      <c r="B10" s="1">
        <v>58</v>
      </c>
      <c r="C10" s="1">
        <v>5.3</v>
      </c>
      <c r="D10" s="7">
        <f t="shared" si="0"/>
        <v>55.830526555627202</v>
      </c>
      <c r="E10" s="7">
        <f t="shared" si="1"/>
        <v>2.2474298265349102</v>
      </c>
    </row>
    <row r="11" spans="1:5" x14ac:dyDescent="0.2">
      <c r="A11" s="1">
        <v>10</v>
      </c>
      <c r="B11" s="1">
        <v>188</v>
      </c>
      <c r="C11" s="4">
        <v>4</v>
      </c>
      <c r="D11" s="7">
        <f t="shared" si="0"/>
        <v>185.83052655562719</v>
      </c>
      <c r="E11" s="7">
        <f t="shared" si="1"/>
        <v>0.94742982653491037</v>
      </c>
    </row>
    <row r="12" spans="1:5" x14ac:dyDescent="0.2">
      <c r="A12" s="1">
        <v>11</v>
      </c>
      <c r="B12" s="1">
        <v>38</v>
      </c>
      <c r="C12" s="1">
        <v>4.0999999999999996</v>
      </c>
      <c r="D12" s="7">
        <f t="shared" si="0"/>
        <v>35.830526555627202</v>
      </c>
      <c r="E12" s="7">
        <f t="shared" si="1"/>
        <v>1.04742982653491</v>
      </c>
    </row>
    <row r="13" spans="1:5" x14ac:dyDescent="0.2">
      <c r="A13" s="1">
        <v>12</v>
      </c>
      <c r="B13" s="1">
        <v>215</v>
      </c>
      <c r="C13" s="1">
        <v>3.6</v>
      </c>
      <c r="D13" s="7">
        <f t="shared" si="0"/>
        <v>212.83052655562719</v>
      </c>
      <c r="E13" s="7">
        <f t="shared" si="1"/>
        <v>0.54742982653491046</v>
      </c>
    </row>
    <row r="14" spans="1:5" x14ac:dyDescent="0.2">
      <c r="A14" s="1">
        <v>13</v>
      </c>
      <c r="B14" s="1">
        <v>154</v>
      </c>
      <c r="C14" s="1">
        <v>5.2</v>
      </c>
      <c r="D14" s="7">
        <f t="shared" si="0"/>
        <v>151.83052655562719</v>
      </c>
      <c r="E14" s="7">
        <f t="shared" si="1"/>
        <v>2.1474298265349105</v>
      </c>
    </row>
    <row r="15" spans="1:5" x14ac:dyDescent="0.2">
      <c r="A15" s="1">
        <v>14</v>
      </c>
      <c r="B15" s="1">
        <v>45</v>
      </c>
      <c r="C15" s="1">
        <v>2.7</v>
      </c>
      <c r="D15" s="7">
        <f t="shared" si="0"/>
        <v>42.830526555627202</v>
      </c>
      <c r="E15" s="7">
        <f t="shared" si="1"/>
        <v>-0.35257017346508945</v>
      </c>
    </row>
    <row r="16" spans="1:5" x14ac:dyDescent="0.2">
      <c r="A16" s="1">
        <v>15</v>
      </c>
      <c r="B16" s="1">
        <v>212</v>
      </c>
      <c r="C16" s="1">
        <v>5.4</v>
      </c>
      <c r="D16" s="7">
        <f t="shared" si="0"/>
        <v>209.83052655562719</v>
      </c>
      <c r="E16" s="7">
        <f t="shared" si="1"/>
        <v>2.3474298265349107</v>
      </c>
    </row>
    <row r="17" spans="1:5" x14ac:dyDescent="0.2">
      <c r="A17" s="1">
        <v>16</v>
      </c>
      <c r="B17" s="1">
        <v>108</v>
      </c>
      <c r="C17" s="1">
        <v>2.8</v>
      </c>
      <c r="D17" s="7">
        <f t="shared" si="0"/>
        <v>105.8305265556272</v>
      </c>
      <c r="E17" s="7">
        <f t="shared" si="1"/>
        <v>-0.25257017346508981</v>
      </c>
    </row>
    <row r="18" spans="1:5" x14ac:dyDescent="0.2">
      <c r="A18" s="5" t="s">
        <v>3</v>
      </c>
      <c r="B18" s="5">
        <v>115</v>
      </c>
      <c r="C18" s="6">
        <v>3</v>
      </c>
      <c r="D18" s="7">
        <f t="shared" si="0"/>
        <v>112.8305265556272</v>
      </c>
      <c r="E18" s="7">
        <f t="shared" si="1"/>
        <v>-5.2570173465089631E-2</v>
      </c>
    </row>
    <row r="19" spans="1:5" x14ac:dyDescent="0.2">
      <c r="A19" s="1"/>
      <c r="B19" s="1"/>
      <c r="C19" s="1"/>
    </row>
    <row r="20" spans="1:5" x14ac:dyDescent="0.2">
      <c r="A20" s="1" t="s">
        <v>28</v>
      </c>
      <c r="B20" s="1">
        <f>AVERAGE(B2:B17)</f>
        <v>135.0625</v>
      </c>
      <c r="C20" s="1"/>
    </row>
    <row r="21" spans="1:5" x14ac:dyDescent="0.2">
      <c r="A21" s="1" t="s">
        <v>29</v>
      </c>
      <c r="B21" s="1">
        <f>_xlfn.STDEV.S(B2:B17)</f>
        <v>62.255889948930403</v>
      </c>
      <c r="C21" s="1"/>
    </row>
    <row r="22" spans="1:5" x14ac:dyDescent="0.2">
      <c r="A22" s="1" t="s">
        <v>30</v>
      </c>
      <c r="B22" s="1">
        <f>AVERAGE(C2:C17)</f>
        <v>3.9375</v>
      </c>
      <c r="C22" s="1"/>
    </row>
    <row r="23" spans="1:5" x14ac:dyDescent="0.2">
      <c r="A23" s="1" t="s">
        <v>31</v>
      </c>
      <c r="B23" s="1">
        <f>_xlfn.STDEV.S(C2:C17)</f>
        <v>1.2898966366857973</v>
      </c>
      <c r="C23" s="1"/>
    </row>
    <row r="24" spans="1:5" x14ac:dyDescent="0.2">
      <c r="A24" s="1"/>
      <c r="B24" s="1"/>
      <c r="C24" s="1"/>
    </row>
    <row r="25" spans="1:5" ht="17" x14ac:dyDescent="0.2">
      <c r="A25" s="2" t="s">
        <v>7</v>
      </c>
      <c r="B25" s="2" t="s">
        <v>8</v>
      </c>
      <c r="C25" s="2" t="s">
        <v>9</v>
      </c>
    </row>
    <row r="26" spans="1:5" x14ac:dyDescent="0.2">
      <c r="A26" s="5" t="s">
        <v>3</v>
      </c>
      <c r="B26" s="5">
        <v>115</v>
      </c>
      <c r="C26" s="6">
        <v>3</v>
      </c>
    </row>
    <row r="27" spans="1:5" x14ac:dyDescent="0.2">
      <c r="A27" s="1" t="s">
        <v>2</v>
      </c>
      <c r="B27" s="1">
        <v>186</v>
      </c>
      <c r="C27" s="1">
        <v>5.0999999999999996</v>
      </c>
    </row>
    <row r="28" spans="1:5" x14ac:dyDescent="0.2">
      <c r="A28" s="1" t="s">
        <v>4</v>
      </c>
      <c r="B28" s="1">
        <v>220</v>
      </c>
      <c r="C28" s="1">
        <v>3.8</v>
      </c>
    </row>
    <row r="29" spans="1:5" x14ac:dyDescent="0.2">
      <c r="A29" s="1" t="s">
        <v>5</v>
      </c>
      <c r="B29" s="1">
        <v>77</v>
      </c>
      <c r="C29" s="1">
        <v>5.9</v>
      </c>
    </row>
    <row r="30" spans="1:5" x14ac:dyDescent="0.2">
      <c r="A30" s="1" t="s">
        <v>6</v>
      </c>
      <c r="B30" s="1">
        <v>164</v>
      </c>
      <c r="C30" s="1">
        <v>3.6</v>
      </c>
    </row>
  </sheetData>
  <pageMargins left="0.7" right="0.7" top="0.75" bottom="0.75" header="0.3" footer="0.3"/>
  <ignoredErrors>
    <ignoredError sqref="B23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5AB1-D9FD-42DF-92CB-A2024E28C17E}">
  <dimension ref="A1:K24"/>
  <sheetViews>
    <sheetView zoomScaleNormal="100" workbookViewId="0">
      <selection activeCell="G26" sqref="G26"/>
    </sheetView>
  </sheetViews>
  <sheetFormatPr baseColWidth="10" defaultColWidth="11" defaultRowHeight="16" x14ac:dyDescent="0.2"/>
  <cols>
    <col min="1" max="9" width="10.83203125" customWidth="1"/>
    <col min="10" max="10" width="14.6640625" customWidth="1"/>
  </cols>
  <sheetData>
    <row r="1" spans="1:11" ht="17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</row>
    <row r="2" spans="1:11" x14ac:dyDescent="0.2">
      <c r="A2" s="1">
        <v>1</v>
      </c>
      <c r="B2" s="1" t="s">
        <v>15</v>
      </c>
      <c r="C2" s="1" t="s">
        <v>15</v>
      </c>
      <c r="D2" s="1" t="s">
        <v>0</v>
      </c>
      <c r="E2" s="1">
        <v>0.62</v>
      </c>
      <c r="F2" s="1">
        <v>15.46</v>
      </c>
      <c r="G2" s="3">
        <v>21.9</v>
      </c>
      <c r="H2" s="1">
        <f>G2-F2-E2</f>
        <v>5.8199999999999976</v>
      </c>
    </row>
    <row r="3" spans="1:11" x14ac:dyDescent="0.2">
      <c r="A3" s="1">
        <v>2</v>
      </c>
      <c r="B3" s="1" t="s">
        <v>15</v>
      </c>
      <c r="C3" s="1" t="s">
        <v>16</v>
      </c>
      <c r="D3" s="1" t="s">
        <v>0</v>
      </c>
      <c r="E3" s="1">
        <v>0.73</v>
      </c>
      <c r="F3" s="1">
        <v>10.64</v>
      </c>
      <c r="G3" s="1">
        <v>19.84</v>
      </c>
      <c r="H3" s="1">
        <f t="shared" ref="H3:H17" si="0">G3-F3-E3</f>
        <v>8.4699999999999989</v>
      </c>
    </row>
    <row r="4" spans="1:11" x14ac:dyDescent="0.2">
      <c r="A4" s="11">
        <v>3</v>
      </c>
      <c r="B4" s="11" t="s">
        <v>15</v>
      </c>
      <c r="C4" s="11" t="s">
        <v>15</v>
      </c>
      <c r="D4" s="11" t="s">
        <v>1</v>
      </c>
      <c r="E4" s="11">
        <v>0.65</v>
      </c>
      <c r="F4" s="11">
        <v>0</v>
      </c>
      <c r="G4" s="11">
        <v>0</v>
      </c>
      <c r="H4" s="11">
        <f t="shared" si="0"/>
        <v>-0.65</v>
      </c>
    </row>
    <row r="5" spans="1:11" x14ac:dyDescent="0.2">
      <c r="A5" s="1">
        <v>4</v>
      </c>
      <c r="B5" s="1" t="s">
        <v>16</v>
      </c>
      <c r="C5" s="1" t="s">
        <v>17</v>
      </c>
      <c r="D5" s="1" t="s">
        <v>1</v>
      </c>
      <c r="E5" s="1">
        <v>0.54</v>
      </c>
      <c r="F5" s="1">
        <v>0</v>
      </c>
      <c r="G5" s="1">
        <v>0</v>
      </c>
      <c r="H5" s="1">
        <f t="shared" si="0"/>
        <v>-0.54</v>
      </c>
    </row>
    <row r="6" spans="1:11" x14ac:dyDescent="0.2">
      <c r="A6" s="11">
        <v>5</v>
      </c>
      <c r="B6" s="11" t="s">
        <v>15</v>
      </c>
      <c r="C6" s="11" t="s">
        <v>15</v>
      </c>
      <c r="D6" s="11" t="s">
        <v>1</v>
      </c>
      <c r="E6" s="11">
        <v>0.42</v>
      </c>
      <c r="F6" s="11">
        <v>0</v>
      </c>
      <c r="G6" s="11">
        <v>0</v>
      </c>
      <c r="H6" s="11">
        <f t="shared" si="0"/>
        <v>-0.42</v>
      </c>
      <c r="J6" t="s">
        <v>32</v>
      </c>
      <c r="K6" s="12">
        <f>(H17+H4+H6)/3</f>
        <v>2.5366666666666666</v>
      </c>
    </row>
    <row r="7" spans="1:11" x14ac:dyDescent="0.2">
      <c r="A7" s="1">
        <v>6</v>
      </c>
      <c r="B7" s="1" t="s">
        <v>16</v>
      </c>
      <c r="C7" s="1" t="s">
        <v>15</v>
      </c>
      <c r="D7" s="1" t="s">
        <v>0</v>
      </c>
      <c r="E7" s="1">
        <v>0.75</v>
      </c>
      <c r="F7" s="1">
        <v>17.53</v>
      </c>
      <c r="G7" s="1">
        <v>27.89</v>
      </c>
      <c r="H7" s="1">
        <f t="shared" si="0"/>
        <v>9.61</v>
      </c>
    </row>
    <row r="8" spans="1:11" x14ac:dyDescent="0.2">
      <c r="A8" s="1">
        <v>7</v>
      </c>
      <c r="B8" s="1" t="s">
        <v>15</v>
      </c>
      <c r="C8" s="1" t="s">
        <v>15</v>
      </c>
      <c r="D8" s="1" t="s">
        <v>1</v>
      </c>
      <c r="E8" s="1">
        <v>0.45</v>
      </c>
      <c r="F8" s="1">
        <v>0</v>
      </c>
      <c r="G8" s="1">
        <v>0</v>
      </c>
      <c r="H8" s="1">
        <f t="shared" si="0"/>
        <v>-0.45</v>
      </c>
    </row>
    <row r="9" spans="1:11" x14ac:dyDescent="0.2">
      <c r="A9" s="1">
        <v>8</v>
      </c>
      <c r="B9" s="1" t="s">
        <v>16</v>
      </c>
      <c r="C9" s="1" t="s">
        <v>17</v>
      </c>
      <c r="D9" s="1" t="s">
        <v>0</v>
      </c>
      <c r="E9" s="1">
        <v>0.78</v>
      </c>
      <c r="F9" s="1">
        <v>20.92</v>
      </c>
      <c r="G9" s="1">
        <v>31.53</v>
      </c>
      <c r="H9" s="1">
        <f t="shared" si="0"/>
        <v>9.83</v>
      </c>
    </row>
    <row r="10" spans="1:11" x14ac:dyDescent="0.2">
      <c r="A10" s="1">
        <v>9</v>
      </c>
      <c r="B10" s="1" t="s">
        <v>17</v>
      </c>
      <c r="C10" s="1" t="s">
        <v>16</v>
      </c>
      <c r="D10" s="1" t="s">
        <v>1</v>
      </c>
      <c r="E10" s="1">
        <v>0.54</v>
      </c>
      <c r="F10" s="1">
        <v>0</v>
      </c>
      <c r="G10" s="1">
        <v>0</v>
      </c>
      <c r="H10" s="1">
        <f t="shared" si="0"/>
        <v>-0.54</v>
      </c>
    </row>
    <row r="11" spans="1:11" x14ac:dyDescent="0.2">
      <c r="A11" s="1">
        <v>10</v>
      </c>
      <c r="B11" s="1" t="s">
        <v>16</v>
      </c>
      <c r="C11" s="4" t="s">
        <v>15</v>
      </c>
      <c r="D11" s="1" t="s">
        <v>1</v>
      </c>
      <c r="E11" s="1">
        <v>0.67</v>
      </c>
      <c r="F11" s="1">
        <v>0</v>
      </c>
      <c r="G11" s="1">
        <v>0</v>
      </c>
      <c r="H11" s="1">
        <f t="shared" si="0"/>
        <v>-0.67</v>
      </c>
    </row>
    <row r="12" spans="1:11" x14ac:dyDescent="0.2">
      <c r="A12" s="1">
        <v>11</v>
      </c>
      <c r="B12" s="1" t="s">
        <v>17</v>
      </c>
      <c r="C12" s="1" t="s">
        <v>15</v>
      </c>
      <c r="D12" s="1" t="s">
        <v>1</v>
      </c>
      <c r="E12" s="1">
        <v>0.53</v>
      </c>
      <c r="F12" s="1">
        <v>0</v>
      </c>
      <c r="G12" s="1">
        <v>0</v>
      </c>
      <c r="H12" s="1">
        <f t="shared" si="0"/>
        <v>-0.53</v>
      </c>
    </row>
    <row r="13" spans="1:11" x14ac:dyDescent="0.2">
      <c r="A13" s="1">
        <v>12</v>
      </c>
      <c r="B13" s="1" t="s">
        <v>16</v>
      </c>
      <c r="C13" s="1" t="s">
        <v>15</v>
      </c>
      <c r="D13" s="1" t="s">
        <v>0</v>
      </c>
      <c r="E13" s="1">
        <v>0.84</v>
      </c>
      <c r="F13" s="1">
        <v>33.49</v>
      </c>
      <c r="G13" s="1">
        <v>51.02</v>
      </c>
      <c r="H13" s="1">
        <f t="shared" si="0"/>
        <v>16.690000000000001</v>
      </c>
    </row>
    <row r="14" spans="1:11" x14ac:dyDescent="0.2">
      <c r="A14" s="1">
        <v>13</v>
      </c>
      <c r="B14" s="1" t="s">
        <v>15</v>
      </c>
      <c r="C14" s="1" t="s">
        <v>16</v>
      </c>
      <c r="D14" s="1" t="s">
        <v>0</v>
      </c>
      <c r="E14" s="1">
        <v>1.02</v>
      </c>
      <c r="F14" s="1">
        <v>19.27</v>
      </c>
      <c r="G14" s="3">
        <v>28.7</v>
      </c>
      <c r="H14" s="1">
        <f t="shared" si="0"/>
        <v>8.41</v>
      </c>
    </row>
    <row r="15" spans="1:11" x14ac:dyDescent="0.2">
      <c r="A15" s="1">
        <v>14</v>
      </c>
      <c r="B15" s="1" t="s">
        <v>17</v>
      </c>
      <c r="C15" s="1" t="s">
        <v>15</v>
      </c>
      <c r="D15" s="1" t="s">
        <v>1</v>
      </c>
      <c r="E15" s="1">
        <v>0.63</v>
      </c>
      <c r="F15" s="1">
        <v>0</v>
      </c>
      <c r="G15" s="1">
        <v>0</v>
      </c>
      <c r="H15" s="1">
        <f t="shared" si="0"/>
        <v>-0.63</v>
      </c>
    </row>
    <row r="16" spans="1:11" x14ac:dyDescent="0.2">
      <c r="A16" s="1">
        <v>15</v>
      </c>
      <c r="B16" s="1" t="s">
        <v>16</v>
      </c>
      <c r="C16" s="1" t="s">
        <v>16</v>
      </c>
      <c r="D16" s="1" t="s">
        <v>0</v>
      </c>
      <c r="E16" s="1">
        <v>0.95</v>
      </c>
      <c r="F16" s="1">
        <v>24.33</v>
      </c>
      <c r="G16" s="3">
        <v>39</v>
      </c>
      <c r="H16" s="1">
        <f t="shared" si="0"/>
        <v>13.720000000000002</v>
      </c>
    </row>
    <row r="17" spans="1:8" x14ac:dyDescent="0.2">
      <c r="A17" s="11">
        <v>16</v>
      </c>
      <c r="B17" s="11" t="s">
        <v>15</v>
      </c>
      <c r="C17" s="11" t="s">
        <v>15</v>
      </c>
      <c r="D17" s="11" t="s">
        <v>0</v>
      </c>
      <c r="E17" s="11">
        <v>0.82</v>
      </c>
      <c r="F17" s="11">
        <v>18.07</v>
      </c>
      <c r="G17" s="11">
        <v>27.57</v>
      </c>
      <c r="H17" s="11">
        <f t="shared" si="0"/>
        <v>8.68</v>
      </c>
    </row>
    <row r="19" spans="1:8" ht="17" x14ac:dyDescent="0.2">
      <c r="A19" s="2" t="s">
        <v>7</v>
      </c>
      <c r="B19" s="2" t="s">
        <v>8</v>
      </c>
      <c r="C19" s="2" t="s">
        <v>9</v>
      </c>
    </row>
    <row r="20" spans="1:8" x14ac:dyDescent="0.2">
      <c r="A20" s="1" t="s">
        <v>3</v>
      </c>
      <c r="B20" s="1" t="s">
        <v>15</v>
      </c>
      <c r="C20" s="4" t="s">
        <v>15</v>
      </c>
    </row>
    <row r="21" spans="1:8" x14ac:dyDescent="0.2">
      <c r="A21" s="1" t="s">
        <v>2</v>
      </c>
      <c r="B21" s="1" t="s">
        <v>16</v>
      </c>
      <c r="C21" s="1" t="s">
        <v>16</v>
      </c>
    </row>
    <row r="22" spans="1:8" x14ac:dyDescent="0.2">
      <c r="A22" s="1" t="s">
        <v>4</v>
      </c>
      <c r="B22" s="1" t="s">
        <v>16</v>
      </c>
      <c r="C22" s="1" t="s">
        <v>15</v>
      </c>
    </row>
    <row r="23" spans="1:8" x14ac:dyDescent="0.2">
      <c r="A23" s="1" t="s">
        <v>5</v>
      </c>
      <c r="B23" s="1" t="s">
        <v>15</v>
      </c>
      <c r="C23" s="1" t="s">
        <v>16</v>
      </c>
    </row>
    <row r="24" spans="1:8" x14ac:dyDescent="0.2">
      <c r="A24" s="1" t="s">
        <v>6</v>
      </c>
      <c r="B24" s="1" t="s">
        <v>16</v>
      </c>
      <c r="C24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Evergreen Solar</vt:lpstr>
      <vt:lpstr>Evergreen Solar (2)</vt:lpstr>
      <vt:lpstr>Evergreen Solar (Normalized)</vt:lpstr>
      <vt:lpstr>Evergreen Solar (Standardized)</vt:lpstr>
      <vt:lpstr>Evergreen Solar Binned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dcterms:created xsi:type="dcterms:W3CDTF">2020-09-08T03:39:15Z</dcterms:created>
  <dcterms:modified xsi:type="dcterms:W3CDTF">2023-09-13T13:56:42Z</dcterms:modified>
</cp:coreProperties>
</file>